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nnis\Desktop\### BUSINESSES ###\2000 - ARUCASA\600 - Downloads\"/>
    </mc:Choice>
  </mc:AlternateContent>
  <bookViews>
    <workbookView xWindow="0" yWindow="0" windowWidth="28770" windowHeight="11445"/>
  </bookViews>
  <sheets>
    <sheet name="Darlehen" sheetId="1" r:id="rId1"/>
  </sheets>
  <definedNames>
    <definedName name="AnzahlZahlungen">MATCH(0.01,SchlussSaldo,-1)+1</definedName>
    <definedName name="AnzahlZahlungen_KV">MATCH(0.01,SchlussSaldo,-1)+1</definedName>
    <definedName name="AnzahlZahlungen_KV2">MATCH(0.01,SchlussSaldo,-1)+1</definedName>
    <definedName name="DarlehenIstGut">(Darlehen!$D$14*Darlehen!$D$15*Darlehen!$D$16*Darlehen!$G$20)&gt;0</definedName>
    <definedName name="DarlehensAnfangsDatum">Darlehen!$G$20</definedName>
    <definedName name="DarlehensBetrag">Darlehen!$D$14</definedName>
    <definedName name="DarlehensZeitraum">Darlehen!$D$16</definedName>
    <definedName name="Druckbereich_FESTLEGEN">OFFSET(Darlehen!$B$11,,,LetzteZeile,LetzteSpalte)</definedName>
    <definedName name="_xlnm.Print_Titles" localSheetId="0">Darlehen!$22:$22</definedName>
    <definedName name="Eingabewerte">IF(Kreditbetrag*[0]!ZinsSatz*Kreditzeitraum*Kreditstartdatum&gt;0,1,0)</definedName>
    <definedName name="Eingabewerte_KV">IF(Kreditbetrag*[0]!ZinsSatz*Kreditzeitraum*Kreditstartdatum&gt;0,1,0)</definedName>
    <definedName name="Eingabewerte_KV2">IF(Kreditbetrag*[0]!ZinsSatz*Kreditzeitraum*Kreditstartdatum&gt;0,1,0)</definedName>
    <definedName name="End_Saldo">ZahlungsZeitplan[ENDSALDO]</definedName>
    <definedName name="KV_AnzahlZahlungen">MATCH(0.01,SchlussSaldo,-1)+1</definedName>
    <definedName name="KV_Eingabewerte">IF(Kreditbetrag*[0]!ZinsSatz*Kreditzeitraum*Kreditstartdatum&gt;0,1,0)</definedName>
    <definedName name="KV_Zahlungsdatum">DATE(YEAR(Kreditstartdatum),MONTH(Kreditstartdatum)+Payment_Number,DAY(Kreditstartdatum))</definedName>
    <definedName name="LetzteSpalte">MATCH(REPT("z",255),Darlehen!$22:$22)</definedName>
    <definedName name="LetzteZeile">MATCH(9.99E+307,Darlehen!$B:$B)</definedName>
    <definedName name="PlanmäßigeAnzahlZahlungen">Darlehen!$G$16</definedName>
    <definedName name="PlanmäßigeZahlung">Darlehen!$G$14</definedName>
    <definedName name="SonderZahlungen">Darlehen!$D$20</definedName>
    <definedName name="Spaltentitel1">ZahlungsZeitplan[[#Headers],['#]]</definedName>
    <definedName name="SummeVorzeitigerZahlungen">SUM(ZahlungsZeitplan[SONDERZAHLUNG])</definedName>
    <definedName name="TatsächlicheAnzahlZahlungen">IFERROR(IF(DarlehenIstGut,IF(ZahlungenProJahr=1,1,MATCH(0.01,End_Saldo,-1)+1)),"")</definedName>
    <definedName name="ZahlungenProJahr">Darlehen!$D$19</definedName>
    <definedName name="Zahlungsdatum">DATE(YEAR(Kreditstartdatum),MONTH(Kreditstartdatum)+Payment_Number,DAY(Kreditstartdatum))</definedName>
    <definedName name="Zahlungsdatum_KV">DATE(YEAR(Kreditstartdatum),MONTH(Kreditstartdatum)+Payment_Number,DAY(Kreditstartdatum))</definedName>
    <definedName name="Zahlungsdatum_KV2">DATE(YEAR(Kreditstartdatum),MONTH(Kreditstartdatum)+Payment_Number,DAY(Kreditstartdatum))</definedName>
    <definedName name="ZeilenTitelBereich1...E9">Darlehen!$C$14:$D$14</definedName>
    <definedName name="ZeilenTitelBereich2...I7">Darlehen!$F$14:$G$14</definedName>
    <definedName name="ZeilenTitelBereich3...E9">Darlehen!$C$20</definedName>
    <definedName name="ZeilenTitelBereich4...H9">Darlehen!$K$18</definedName>
    <definedName name="ZinsenGesamt">SUM(ZahlungsZeitplan[ZINSEN])</definedName>
    <definedName name="ZinsSatz">Darlehen!$D$15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16" i="1" l="1"/>
  <c r="B378" i="1" s="1"/>
  <c r="B30" i="1" l="1"/>
  <c r="B81" i="1"/>
  <c r="C81" i="1" s="1"/>
  <c r="B75" i="1"/>
  <c r="B124" i="1"/>
  <c r="B110" i="1"/>
  <c r="B88" i="1"/>
  <c r="B98" i="1"/>
  <c r="B25" i="1"/>
  <c r="B66" i="1"/>
  <c r="B80" i="1"/>
  <c r="C80" i="1" s="1"/>
  <c r="B111" i="1"/>
  <c r="C111" i="1" s="1"/>
  <c r="B129" i="1"/>
  <c r="C129" i="1" s="1"/>
  <c r="B100" i="1"/>
  <c r="C100" i="1" s="1"/>
  <c r="B108" i="1"/>
  <c r="C108" i="1" s="1"/>
  <c r="B92" i="1"/>
  <c r="C92" i="1" s="1"/>
  <c r="B64" i="1"/>
  <c r="C64" i="1" s="1"/>
  <c r="B51" i="1"/>
  <c r="B133" i="1"/>
  <c r="B126" i="1"/>
  <c r="B107" i="1"/>
  <c r="B127" i="1"/>
  <c r="B130" i="1"/>
  <c r="C130" i="1" s="1"/>
  <c r="B60" i="1"/>
  <c r="C60" i="1" s="1"/>
  <c r="B72" i="1"/>
  <c r="C72" i="1" s="1"/>
  <c r="B151" i="1"/>
  <c r="C151" i="1" s="1"/>
  <c r="B105" i="1"/>
  <c r="C105" i="1" s="1"/>
  <c r="B33" i="1"/>
  <c r="C33" i="1" s="1"/>
  <c r="B37" i="1"/>
  <c r="C37" i="1" s="1"/>
  <c r="B43" i="1"/>
  <c r="B148" i="1"/>
  <c r="B70" i="1"/>
  <c r="B136" i="1"/>
  <c r="C136" i="1" s="1"/>
  <c r="B42" i="1"/>
  <c r="B114" i="1"/>
  <c r="C114" i="1" s="1"/>
  <c r="B106" i="1"/>
  <c r="C106" i="1" s="1"/>
  <c r="B47" i="1"/>
  <c r="C47" i="1" s="1"/>
  <c r="B38" i="1"/>
  <c r="C38" i="1" s="1"/>
  <c r="B49" i="1"/>
  <c r="C49" i="1" s="1"/>
  <c r="B96" i="1"/>
  <c r="C96" i="1" s="1"/>
  <c r="B79" i="1"/>
  <c r="C79" i="1" s="1"/>
  <c r="B76" i="1"/>
  <c r="B44" i="1"/>
  <c r="B73" i="1"/>
  <c r="B144" i="1"/>
  <c r="C144" i="1" s="1"/>
  <c r="B50" i="1"/>
  <c r="B87" i="1"/>
  <c r="C87" i="1" s="1"/>
  <c r="B172" i="1"/>
  <c r="C172" i="1" s="1"/>
  <c r="B85" i="1"/>
  <c r="C85" i="1" s="1"/>
  <c r="B90" i="1"/>
  <c r="C90" i="1" s="1"/>
  <c r="B99" i="1"/>
  <c r="C99" i="1" s="1"/>
  <c r="B122" i="1"/>
  <c r="C122" i="1" s="1"/>
  <c r="B56" i="1"/>
  <c r="C56" i="1" s="1"/>
  <c r="B191" i="1"/>
  <c r="B270" i="1"/>
  <c r="J270" i="1" s="1"/>
  <c r="B24" i="1"/>
  <c r="B36" i="1"/>
  <c r="B131" i="1"/>
  <c r="C131" i="1" s="1"/>
  <c r="B74" i="1"/>
  <c r="C74" i="1" s="1"/>
  <c r="B163" i="1"/>
  <c r="C163" i="1" s="1"/>
  <c r="B186" i="1"/>
  <c r="C186" i="1" s="1"/>
  <c r="B45" i="1"/>
  <c r="C45" i="1" s="1"/>
  <c r="B84" i="1"/>
  <c r="C84" i="1" s="1"/>
  <c r="B158" i="1"/>
  <c r="C158" i="1" s="1"/>
  <c r="B178" i="1"/>
  <c r="C178" i="1" s="1"/>
  <c r="B165" i="1"/>
  <c r="B201" i="1"/>
  <c r="C201" i="1" s="1"/>
  <c r="B28" i="1"/>
  <c r="B181" i="1"/>
  <c r="C181" i="1" s="1"/>
  <c r="B104" i="1"/>
  <c r="B134" i="1"/>
  <c r="C134" i="1" s="1"/>
  <c r="B210" i="1"/>
  <c r="C210" i="1" s="1"/>
  <c r="B212" i="1"/>
  <c r="C212" i="1" s="1"/>
  <c r="B180" i="1"/>
  <c r="C180" i="1" s="1"/>
  <c r="B53" i="1"/>
  <c r="C53" i="1" s="1"/>
  <c r="B196" i="1"/>
  <c r="C196" i="1" s="1"/>
  <c r="B91" i="1"/>
  <c r="C91" i="1" s="1"/>
  <c r="B167" i="1"/>
  <c r="B59" i="1"/>
  <c r="C59" i="1" s="1"/>
  <c r="B205" i="1"/>
  <c r="B143" i="1"/>
  <c r="C143" i="1" s="1"/>
  <c r="B183" i="1"/>
  <c r="B65" i="1"/>
  <c r="C65" i="1" s="1"/>
  <c r="B174" i="1"/>
  <c r="C174" i="1" s="1"/>
  <c r="B182" i="1"/>
  <c r="C182" i="1" s="1"/>
  <c r="C378" i="1"/>
  <c r="K378" i="1"/>
  <c r="J378" i="1"/>
  <c r="H378" i="1"/>
  <c r="G378" i="1"/>
  <c r="D378" i="1"/>
  <c r="F378" i="1"/>
  <c r="E378" i="1"/>
  <c r="I378" i="1"/>
  <c r="C66" i="1"/>
  <c r="C167" i="1"/>
  <c r="C73" i="1"/>
  <c r="C98" i="1"/>
  <c r="B116" i="1"/>
  <c r="B101" i="1"/>
  <c r="B150" i="1"/>
  <c r="B94" i="1"/>
  <c r="B78" i="1"/>
  <c r="B170" i="1"/>
  <c r="B57" i="1"/>
  <c r="B40" i="1"/>
  <c r="B58" i="1"/>
  <c r="B177" i="1"/>
  <c r="B32" i="1"/>
  <c r="B141" i="1"/>
  <c r="B31" i="1"/>
  <c r="B161" i="1"/>
  <c r="B125" i="1"/>
  <c r="B41" i="1"/>
  <c r="B142" i="1"/>
  <c r="B253" i="1"/>
  <c r="B168" i="1"/>
  <c r="B171" i="1"/>
  <c r="B217" i="1"/>
  <c r="B236" i="1"/>
  <c r="B254" i="1"/>
  <c r="B237" i="1"/>
  <c r="B264" i="1"/>
  <c r="B268" i="1"/>
  <c r="B301" i="1"/>
  <c r="B239" i="1"/>
  <c r="B325" i="1"/>
  <c r="B271" i="1"/>
  <c r="B332" i="1"/>
  <c r="B367" i="1"/>
  <c r="B382" i="1"/>
  <c r="B374" i="1"/>
  <c r="B219" i="1"/>
  <c r="B218" i="1"/>
  <c r="B256" i="1"/>
  <c r="B288" i="1"/>
  <c r="B282" i="1"/>
  <c r="B296" i="1"/>
  <c r="B331" i="1"/>
  <c r="B245" i="1"/>
  <c r="B302" i="1"/>
  <c r="B277" i="1"/>
  <c r="B340" i="1"/>
  <c r="B269" i="1"/>
  <c r="B345" i="1"/>
  <c r="B380" i="1"/>
  <c r="C75" i="1"/>
  <c r="C205" i="1"/>
  <c r="B309" i="1"/>
  <c r="B226" i="1"/>
  <c r="B284" i="1"/>
  <c r="B305" i="1"/>
  <c r="B289" i="1"/>
  <c r="B300" i="1"/>
  <c r="B353" i="1"/>
  <c r="B258" i="1"/>
  <c r="B338" i="1"/>
  <c r="B291" i="1"/>
  <c r="B373" i="1"/>
  <c r="B275" i="1"/>
  <c r="B351" i="1"/>
  <c r="B379" i="1"/>
  <c r="C43" i="1"/>
  <c r="C124" i="1"/>
  <c r="K270" i="1"/>
  <c r="B229" i="1"/>
  <c r="B200" i="1"/>
  <c r="B192" i="1"/>
  <c r="B280" i="1"/>
  <c r="B240" i="1"/>
  <c r="B224" i="1"/>
  <c r="B339" i="1"/>
  <c r="B314" i="1"/>
  <c r="B255" i="1"/>
  <c r="B267" i="1"/>
  <c r="B304" i="1"/>
  <c r="B308" i="1"/>
  <c r="B303" i="1"/>
  <c r="B281" i="1"/>
  <c r="B357" i="1"/>
  <c r="B330" i="1"/>
  <c r="C127" i="1"/>
  <c r="B266" i="1"/>
  <c r="B223" i="1"/>
  <c r="B333" i="1"/>
  <c r="B283" i="1"/>
  <c r="B276" i="1"/>
  <c r="B313" i="1"/>
  <c r="B327" i="1"/>
  <c r="B320" i="1"/>
  <c r="B294" i="1"/>
  <c r="B363" i="1"/>
  <c r="B336" i="1"/>
  <c r="C51" i="1"/>
  <c r="C50" i="1"/>
  <c r="B55" i="1"/>
  <c r="B138" i="1"/>
  <c r="B214" i="1"/>
  <c r="B286" i="1"/>
  <c r="B209" i="1"/>
  <c r="B204" i="1"/>
  <c r="B274" i="1"/>
  <c r="B252" i="1"/>
  <c r="B69" i="1"/>
  <c r="B27" i="1"/>
  <c r="B48" i="1"/>
  <c r="B54" i="1"/>
  <c r="B102" i="1"/>
  <c r="B119" i="1"/>
  <c r="B62" i="1"/>
  <c r="B113" i="1"/>
  <c r="B61" i="1"/>
  <c r="B123" i="1"/>
  <c r="B86" i="1"/>
  <c r="B71" i="1"/>
  <c r="B149" i="1"/>
  <c r="B222" i="1"/>
  <c r="B185" i="1"/>
  <c r="B190" i="1"/>
  <c r="B241" i="1"/>
  <c r="B346" i="1"/>
  <c r="B263" i="1"/>
  <c r="B272" i="1"/>
  <c r="B230" i="1"/>
  <c r="B371" i="1"/>
  <c r="B287" i="1"/>
  <c r="B306" i="1"/>
  <c r="B355" i="1"/>
  <c r="B347" i="1"/>
  <c r="B329" i="1"/>
  <c r="B298" i="1"/>
  <c r="B369" i="1"/>
  <c r="B342" i="1"/>
  <c r="C30" i="1"/>
  <c r="C44" i="1"/>
  <c r="C110" i="1"/>
  <c r="C76" i="1"/>
  <c r="C104" i="1"/>
  <c r="C191" i="1"/>
  <c r="C148" i="1"/>
  <c r="C25" i="1"/>
  <c r="C133" i="1"/>
  <c r="C107" i="1"/>
  <c r="B118" i="1"/>
  <c r="B145" i="1"/>
  <c r="B95" i="1"/>
  <c r="B83" i="1"/>
  <c r="B39" i="1"/>
  <c r="B63" i="1"/>
  <c r="B117" i="1"/>
  <c r="B175" i="1"/>
  <c r="B68" i="1"/>
  <c r="B121" i="1"/>
  <c r="B67" i="1"/>
  <c r="B132" i="1"/>
  <c r="B93" i="1"/>
  <c r="B77" i="1"/>
  <c r="B166" i="1"/>
  <c r="B203" i="1"/>
  <c r="B193" i="1"/>
  <c r="B211" i="1"/>
  <c r="B137" i="1"/>
  <c r="B243" i="1"/>
  <c r="B278" i="1"/>
  <c r="B234" i="1"/>
  <c r="B244" i="1"/>
  <c r="B259" i="1"/>
  <c r="B297" i="1"/>
  <c r="B317" i="1"/>
  <c r="B376" i="1"/>
  <c r="B359" i="1"/>
  <c r="B352" i="1"/>
  <c r="B315" i="1"/>
  <c r="B375" i="1"/>
  <c r="B348" i="1"/>
  <c r="C24" i="1"/>
  <c r="B198" i="1"/>
  <c r="B213" i="1"/>
  <c r="B154" i="1"/>
  <c r="B250" i="1"/>
  <c r="B292" i="1"/>
  <c r="B242" i="1"/>
  <c r="B249" i="1"/>
  <c r="B262" i="1"/>
  <c r="B328" i="1"/>
  <c r="B322" i="1"/>
  <c r="B321" i="1"/>
  <c r="B295" i="1"/>
  <c r="B364" i="1"/>
  <c r="B323" i="1"/>
  <c r="B381" i="1"/>
  <c r="B354" i="1"/>
  <c r="C70" i="1"/>
  <c r="C36" i="1"/>
  <c r="C165" i="1"/>
  <c r="B109" i="1"/>
  <c r="B194" i="1"/>
  <c r="B188" i="1"/>
  <c r="B207" i="1"/>
  <c r="B179" i="1"/>
  <c r="B173" i="1"/>
  <c r="B260" i="1"/>
  <c r="B216" i="1"/>
  <c r="B293" i="1"/>
  <c r="B251" i="1"/>
  <c r="B285" i="1"/>
  <c r="B215" i="1"/>
  <c r="B341" i="1"/>
  <c r="B335" i="1"/>
  <c r="B299" i="1"/>
  <c r="B290" i="1"/>
  <c r="B326" i="1"/>
  <c r="B350" i="1"/>
  <c r="B360" i="1"/>
  <c r="C42" i="1"/>
  <c r="B153" i="1"/>
  <c r="B97" i="1"/>
  <c r="B176" i="1"/>
  <c r="B23" i="1"/>
  <c r="B112" i="1"/>
  <c r="B199" i="1"/>
  <c r="B238" i="1"/>
  <c r="B246" i="1"/>
  <c r="B187" i="1"/>
  <c r="B184" i="1"/>
  <c r="B265" i="1"/>
  <c r="B220" i="1"/>
  <c r="B318" i="1"/>
  <c r="B273" i="1"/>
  <c r="B310" i="1"/>
  <c r="B221" i="1"/>
  <c r="B358" i="1"/>
  <c r="B343" i="1"/>
  <c r="B312" i="1"/>
  <c r="B307" i="1"/>
  <c r="B334" i="1"/>
  <c r="B356" i="1"/>
  <c r="B366" i="1"/>
  <c r="B103" i="1"/>
  <c r="B147" i="1"/>
  <c r="B225" i="1"/>
  <c r="B228" i="1"/>
  <c r="B247" i="1"/>
  <c r="B279" i="1"/>
  <c r="B319" i="1"/>
  <c r="B227" i="1"/>
  <c r="B365" i="1"/>
  <c r="B349" i="1"/>
  <c r="B316" i="1"/>
  <c r="B311" i="1"/>
  <c r="B370" i="1"/>
  <c r="B362" i="1"/>
  <c r="B372" i="1"/>
  <c r="C28" i="1"/>
  <c r="C183" i="1"/>
  <c r="C88" i="1"/>
  <c r="C126" i="1"/>
  <c r="B135" i="1"/>
  <c r="G14" i="1"/>
  <c r="E81" i="1" s="1"/>
  <c r="B82" i="1"/>
  <c r="B160" i="1"/>
  <c r="B189" i="1"/>
  <c r="B128" i="1"/>
  <c r="B155" i="1"/>
  <c r="B157" i="1"/>
  <c r="B29" i="1"/>
  <c r="B120" i="1"/>
  <c r="B208" i="1"/>
  <c r="B152" i="1"/>
  <c r="B195" i="1"/>
  <c r="B197" i="1"/>
  <c r="B46" i="1"/>
  <c r="B146" i="1"/>
  <c r="B34" i="1"/>
  <c r="B89" i="1"/>
  <c r="B52" i="1"/>
  <c r="B162" i="1"/>
  <c r="B26" i="1"/>
  <c r="B139" i="1"/>
  <c r="B169" i="1"/>
  <c r="B159" i="1"/>
  <c r="B115" i="1"/>
  <c r="B35" i="1"/>
  <c r="B140" i="1"/>
  <c r="B232" i="1"/>
  <c r="B156" i="1"/>
  <c r="B164" i="1"/>
  <c r="B202" i="1"/>
  <c r="B206" i="1"/>
  <c r="B235" i="1"/>
  <c r="B231" i="1"/>
  <c r="B257" i="1"/>
  <c r="B248" i="1"/>
  <c r="B344" i="1"/>
  <c r="B233" i="1"/>
  <c r="B261" i="1"/>
  <c r="B361" i="1"/>
  <c r="B324" i="1"/>
  <c r="B337" i="1"/>
  <c r="B377" i="1"/>
  <c r="B368" i="1"/>
  <c r="E270" i="1" l="1"/>
  <c r="G270" i="1"/>
  <c r="H270" i="1"/>
  <c r="C270" i="1"/>
  <c r="D270" i="1"/>
  <c r="I270" i="1"/>
  <c r="F270" i="1"/>
  <c r="E111" i="1"/>
  <c r="E84" i="1"/>
  <c r="E80" i="1"/>
  <c r="E90" i="1"/>
  <c r="E99" i="1"/>
  <c r="E183" i="1"/>
  <c r="E126" i="1"/>
  <c r="E28" i="1"/>
  <c r="E42" i="1"/>
  <c r="E88" i="1"/>
  <c r="E37" i="1"/>
  <c r="E163" i="1"/>
  <c r="C195" i="1"/>
  <c r="E195" i="1"/>
  <c r="E257" i="1"/>
  <c r="C257" i="1"/>
  <c r="C169" i="1"/>
  <c r="E169" i="1"/>
  <c r="E208" i="1"/>
  <c r="C208" i="1"/>
  <c r="E87" i="1"/>
  <c r="E247" i="1"/>
  <c r="C247" i="1"/>
  <c r="C318" i="1"/>
  <c r="K318" i="1"/>
  <c r="J318" i="1"/>
  <c r="H318" i="1"/>
  <c r="G318" i="1"/>
  <c r="F318" i="1"/>
  <c r="E318" i="1"/>
  <c r="D318" i="1"/>
  <c r="I318" i="1"/>
  <c r="E153" i="1"/>
  <c r="C153" i="1"/>
  <c r="E143" i="1"/>
  <c r="G335" i="1"/>
  <c r="H335" i="1"/>
  <c r="F335" i="1"/>
  <c r="E335" i="1"/>
  <c r="D335" i="1"/>
  <c r="C335" i="1"/>
  <c r="K335" i="1"/>
  <c r="J335" i="1"/>
  <c r="I335" i="1"/>
  <c r="E194" i="1"/>
  <c r="C194" i="1"/>
  <c r="H381" i="1"/>
  <c r="G381" i="1"/>
  <c r="F381" i="1"/>
  <c r="E381" i="1"/>
  <c r="D381" i="1"/>
  <c r="C381" i="1"/>
  <c r="J381" i="1"/>
  <c r="K381" i="1"/>
  <c r="I381" i="1"/>
  <c r="E154" i="1"/>
  <c r="C154" i="1"/>
  <c r="K352" i="1"/>
  <c r="J352" i="1"/>
  <c r="F352" i="1"/>
  <c r="E352" i="1"/>
  <c r="D352" i="1"/>
  <c r="G352" i="1"/>
  <c r="C352" i="1"/>
  <c r="H352" i="1"/>
  <c r="I352" i="1"/>
  <c r="C193" i="1"/>
  <c r="E193" i="1"/>
  <c r="E39" i="1"/>
  <c r="C39" i="1"/>
  <c r="E25" i="1"/>
  <c r="E104" i="1"/>
  <c r="H272" i="1"/>
  <c r="G272" i="1"/>
  <c r="E272" i="1"/>
  <c r="D272" i="1"/>
  <c r="F272" i="1"/>
  <c r="C272" i="1"/>
  <c r="K272" i="1"/>
  <c r="J272" i="1"/>
  <c r="I272" i="1"/>
  <c r="E113" i="1"/>
  <c r="C113" i="1"/>
  <c r="K286" i="1"/>
  <c r="D286" i="1"/>
  <c r="C286" i="1"/>
  <c r="F286" i="1"/>
  <c r="J286" i="1"/>
  <c r="H286" i="1"/>
  <c r="G286" i="1"/>
  <c r="E286" i="1"/>
  <c r="I286" i="1"/>
  <c r="H333" i="1"/>
  <c r="C333" i="1"/>
  <c r="K333" i="1"/>
  <c r="J333" i="1"/>
  <c r="G333" i="1"/>
  <c r="F333" i="1"/>
  <c r="E333" i="1"/>
  <c r="D333" i="1"/>
  <c r="I333" i="1"/>
  <c r="D303" i="1"/>
  <c r="C303" i="1"/>
  <c r="K303" i="1"/>
  <c r="J303" i="1"/>
  <c r="H303" i="1"/>
  <c r="G303" i="1"/>
  <c r="F303" i="1"/>
  <c r="E303" i="1"/>
  <c r="I303" i="1"/>
  <c r="E229" i="1"/>
  <c r="C229" i="1"/>
  <c r="K275" i="1"/>
  <c r="J275" i="1"/>
  <c r="G275" i="1"/>
  <c r="D275" i="1"/>
  <c r="H275" i="1"/>
  <c r="F275" i="1"/>
  <c r="E275" i="1"/>
  <c r="C275" i="1"/>
  <c r="I275" i="1"/>
  <c r="E75" i="1"/>
  <c r="E245" i="1"/>
  <c r="C245" i="1"/>
  <c r="E237" i="1"/>
  <c r="C237" i="1"/>
  <c r="C141" i="1"/>
  <c r="E141" i="1"/>
  <c r="E98" i="1"/>
  <c r="E167" i="1"/>
  <c r="E231" i="1"/>
  <c r="C231" i="1"/>
  <c r="C139" i="1"/>
  <c r="E139" i="1"/>
  <c r="C120" i="1"/>
  <c r="E120" i="1"/>
  <c r="C228" i="1"/>
  <c r="E228" i="1"/>
  <c r="E220" i="1"/>
  <c r="C220" i="1"/>
  <c r="E100" i="1"/>
  <c r="G341" i="1"/>
  <c r="K341" i="1"/>
  <c r="J341" i="1"/>
  <c r="H341" i="1"/>
  <c r="F341" i="1"/>
  <c r="E341" i="1"/>
  <c r="D341" i="1"/>
  <c r="C341" i="1"/>
  <c r="I341" i="1"/>
  <c r="E109" i="1"/>
  <c r="C109" i="1"/>
  <c r="E105" i="1"/>
  <c r="G323" i="1"/>
  <c r="K323" i="1"/>
  <c r="J323" i="1"/>
  <c r="C323" i="1"/>
  <c r="H323" i="1"/>
  <c r="F323" i="1"/>
  <c r="E323" i="1"/>
  <c r="D323" i="1"/>
  <c r="I323" i="1"/>
  <c r="E213" i="1"/>
  <c r="C213" i="1"/>
  <c r="K359" i="1"/>
  <c r="H359" i="1"/>
  <c r="G359" i="1"/>
  <c r="F359" i="1"/>
  <c r="E359" i="1"/>
  <c r="D359" i="1"/>
  <c r="C359" i="1"/>
  <c r="J359" i="1"/>
  <c r="I359" i="1"/>
  <c r="E203" i="1"/>
  <c r="C203" i="1"/>
  <c r="C83" i="1"/>
  <c r="E83" i="1"/>
  <c r="E76" i="1"/>
  <c r="E79" i="1"/>
  <c r="K263" i="1"/>
  <c r="J263" i="1"/>
  <c r="H263" i="1"/>
  <c r="F263" i="1"/>
  <c r="C263" i="1"/>
  <c r="G263" i="1"/>
  <c r="E263" i="1"/>
  <c r="D263" i="1"/>
  <c r="I263" i="1"/>
  <c r="E62" i="1"/>
  <c r="C62" i="1"/>
  <c r="C214" i="1"/>
  <c r="E214" i="1"/>
  <c r="E64" i="1"/>
  <c r="E223" i="1"/>
  <c r="C223" i="1"/>
  <c r="G308" i="1"/>
  <c r="F308" i="1"/>
  <c r="E308" i="1"/>
  <c r="D308" i="1"/>
  <c r="C308" i="1"/>
  <c r="J308" i="1"/>
  <c r="H308" i="1"/>
  <c r="K308" i="1"/>
  <c r="I308" i="1"/>
  <c r="E124" i="1"/>
  <c r="E373" i="1"/>
  <c r="D373" i="1"/>
  <c r="C373" i="1"/>
  <c r="K373" i="1"/>
  <c r="J373" i="1"/>
  <c r="F373" i="1"/>
  <c r="H373" i="1"/>
  <c r="G373" i="1"/>
  <c r="I373" i="1"/>
  <c r="E331" i="1"/>
  <c r="D331" i="1"/>
  <c r="K331" i="1"/>
  <c r="J331" i="1"/>
  <c r="H331" i="1"/>
  <c r="G331" i="1"/>
  <c r="F331" i="1"/>
  <c r="C331" i="1"/>
  <c r="I331" i="1"/>
  <c r="E196" i="1"/>
  <c r="E144" i="1"/>
  <c r="E47" i="1"/>
  <c r="E254" i="1"/>
  <c r="C254" i="1"/>
  <c r="E32" i="1"/>
  <c r="C32" i="1"/>
  <c r="E235" i="1"/>
  <c r="C235" i="1"/>
  <c r="E26" i="1"/>
  <c r="C26" i="1"/>
  <c r="E29" i="1"/>
  <c r="C29" i="1"/>
  <c r="C372" i="1"/>
  <c r="K372" i="1"/>
  <c r="J372" i="1"/>
  <c r="H372" i="1"/>
  <c r="G372" i="1"/>
  <c r="F372" i="1"/>
  <c r="E372" i="1"/>
  <c r="D372" i="1"/>
  <c r="I372" i="1"/>
  <c r="E225" i="1"/>
  <c r="C225" i="1"/>
  <c r="C366" i="1"/>
  <c r="K366" i="1"/>
  <c r="J366" i="1"/>
  <c r="H366" i="1"/>
  <c r="G366" i="1"/>
  <c r="F366" i="1"/>
  <c r="E366" i="1"/>
  <c r="D366" i="1"/>
  <c r="I366" i="1"/>
  <c r="F265" i="1"/>
  <c r="E265" i="1"/>
  <c r="C265" i="1"/>
  <c r="H265" i="1"/>
  <c r="G265" i="1"/>
  <c r="D265" i="1"/>
  <c r="K265" i="1"/>
  <c r="J265" i="1"/>
  <c r="I265" i="1"/>
  <c r="E215" i="1"/>
  <c r="C215" i="1"/>
  <c r="E151" i="1"/>
  <c r="E36" i="1"/>
  <c r="K364" i="1"/>
  <c r="J364" i="1"/>
  <c r="F364" i="1"/>
  <c r="E364" i="1"/>
  <c r="D364" i="1"/>
  <c r="G364" i="1"/>
  <c r="C364" i="1"/>
  <c r="H364" i="1"/>
  <c r="I364" i="1"/>
  <c r="C198" i="1"/>
  <c r="E198" i="1"/>
  <c r="E96" i="1"/>
  <c r="K376" i="1"/>
  <c r="J376" i="1"/>
  <c r="H376" i="1"/>
  <c r="G376" i="1"/>
  <c r="F376" i="1"/>
  <c r="E376" i="1"/>
  <c r="D376" i="1"/>
  <c r="C376" i="1"/>
  <c r="I376" i="1"/>
  <c r="E166" i="1"/>
  <c r="C166" i="1"/>
  <c r="E95" i="1"/>
  <c r="C95" i="1"/>
  <c r="E30" i="1"/>
  <c r="C342" i="1"/>
  <c r="H342" i="1"/>
  <c r="D342" i="1"/>
  <c r="K342" i="1"/>
  <c r="J342" i="1"/>
  <c r="G342" i="1"/>
  <c r="F342" i="1"/>
  <c r="E342" i="1"/>
  <c r="I342" i="1"/>
  <c r="K346" i="1"/>
  <c r="J346" i="1"/>
  <c r="F346" i="1"/>
  <c r="E346" i="1"/>
  <c r="D346" i="1"/>
  <c r="H346" i="1"/>
  <c r="G346" i="1"/>
  <c r="C346" i="1"/>
  <c r="I346" i="1"/>
  <c r="E119" i="1"/>
  <c r="C119" i="1"/>
  <c r="E138" i="1"/>
  <c r="C138" i="1"/>
  <c r="E50" i="1"/>
  <c r="H266" i="1"/>
  <c r="G266" i="1"/>
  <c r="E266" i="1"/>
  <c r="K266" i="1"/>
  <c r="C266" i="1"/>
  <c r="J266" i="1"/>
  <c r="F266" i="1"/>
  <c r="D266" i="1"/>
  <c r="I266" i="1"/>
  <c r="K304" i="1"/>
  <c r="G304" i="1"/>
  <c r="F304" i="1"/>
  <c r="E304" i="1"/>
  <c r="D304" i="1"/>
  <c r="C304" i="1"/>
  <c r="J304" i="1"/>
  <c r="H304" i="1"/>
  <c r="I304" i="1"/>
  <c r="F291" i="1"/>
  <c r="E291" i="1"/>
  <c r="C291" i="1"/>
  <c r="J291" i="1"/>
  <c r="H291" i="1"/>
  <c r="G291" i="1"/>
  <c r="D291" i="1"/>
  <c r="K291" i="1"/>
  <c r="I291" i="1"/>
  <c r="E53" i="1"/>
  <c r="G296" i="1"/>
  <c r="H296" i="1"/>
  <c r="E296" i="1"/>
  <c r="D296" i="1"/>
  <c r="J296" i="1"/>
  <c r="F296" i="1"/>
  <c r="K296" i="1"/>
  <c r="C296" i="1"/>
  <c r="I296" i="1"/>
  <c r="G374" i="1"/>
  <c r="F374" i="1"/>
  <c r="E374" i="1"/>
  <c r="C374" i="1"/>
  <c r="K374" i="1"/>
  <c r="H374" i="1"/>
  <c r="D374" i="1"/>
  <c r="J374" i="1"/>
  <c r="I374" i="1"/>
  <c r="E236" i="1"/>
  <c r="C236" i="1"/>
  <c r="C177" i="1"/>
  <c r="E177" i="1"/>
  <c r="E131" i="1"/>
  <c r="E122" i="1"/>
  <c r="G368" i="1"/>
  <c r="F368" i="1"/>
  <c r="E368" i="1"/>
  <c r="C368" i="1"/>
  <c r="K368" i="1"/>
  <c r="J368" i="1"/>
  <c r="D368" i="1"/>
  <c r="H368" i="1"/>
  <c r="I368" i="1"/>
  <c r="E206" i="1"/>
  <c r="C206" i="1"/>
  <c r="C162" i="1"/>
  <c r="E162" i="1"/>
  <c r="C157" i="1"/>
  <c r="E157" i="1"/>
  <c r="G362" i="1"/>
  <c r="F362" i="1"/>
  <c r="E362" i="1"/>
  <c r="C362" i="1"/>
  <c r="J362" i="1"/>
  <c r="D362" i="1"/>
  <c r="K362" i="1"/>
  <c r="H362" i="1"/>
  <c r="I362" i="1"/>
  <c r="E147" i="1"/>
  <c r="C147" i="1"/>
  <c r="G356" i="1"/>
  <c r="F356" i="1"/>
  <c r="E356" i="1"/>
  <c r="K356" i="1"/>
  <c r="J356" i="1"/>
  <c r="H356" i="1"/>
  <c r="D356" i="1"/>
  <c r="C356" i="1"/>
  <c r="I356" i="1"/>
  <c r="E184" i="1"/>
  <c r="C184" i="1"/>
  <c r="K285" i="1"/>
  <c r="J285" i="1"/>
  <c r="F285" i="1"/>
  <c r="E285" i="1"/>
  <c r="D285" i="1"/>
  <c r="H285" i="1"/>
  <c r="G285" i="1"/>
  <c r="C285" i="1"/>
  <c r="I285" i="1"/>
  <c r="E295" i="1"/>
  <c r="F295" i="1"/>
  <c r="D295" i="1"/>
  <c r="H295" i="1"/>
  <c r="G295" i="1"/>
  <c r="C295" i="1"/>
  <c r="K295" i="1"/>
  <c r="J295" i="1"/>
  <c r="I295" i="1"/>
  <c r="E186" i="1"/>
  <c r="H317" i="1"/>
  <c r="G317" i="1"/>
  <c r="F317" i="1"/>
  <c r="E317" i="1"/>
  <c r="D317" i="1"/>
  <c r="J317" i="1"/>
  <c r="C317" i="1"/>
  <c r="K317" i="1"/>
  <c r="I317" i="1"/>
  <c r="E77" i="1"/>
  <c r="C77" i="1"/>
  <c r="C145" i="1"/>
  <c r="E145" i="1"/>
  <c r="E148" i="1"/>
  <c r="H369" i="1"/>
  <c r="G369" i="1"/>
  <c r="E369" i="1"/>
  <c r="D369" i="1"/>
  <c r="C369" i="1"/>
  <c r="K369" i="1"/>
  <c r="J369" i="1"/>
  <c r="F369" i="1"/>
  <c r="I369" i="1"/>
  <c r="E241" i="1"/>
  <c r="C241" i="1"/>
  <c r="C102" i="1"/>
  <c r="E102" i="1"/>
  <c r="E55" i="1"/>
  <c r="C55" i="1"/>
  <c r="E49" i="1"/>
  <c r="E45" i="1"/>
  <c r="J267" i="1"/>
  <c r="G267" i="1"/>
  <c r="F267" i="1"/>
  <c r="C267" i="1"/>
  <c r="K267" i="1"/>
  <c r="H267" i="1"/>
  <c r="E267" i="1"/>
  <c r="D267" i="1"/>
  <c r="I267" i="1"/>
  <c r="E212" i="1"/>
  <c r="G338" i="1"/>
  <c r="F338" i="1"/>
  <c r="J338" i="1"/>
  <c r="H338" i="1"/>
  <c r="E338" i="1"/>
  <c r="D338" i="1"/>
  <c r="C338" i="1"/>
  <c r="K338" i="1"/>
  <c r="I338" i="1"/>
  <c r="E205" i="1"/>
  <c r="C282" i="1"/>
  <c r="E282" i="1"/>
  <c r="D282" i="1"/>
  <c r="J282" i="1"/>
  <c r="G282" i="1"/>
  <c r="F282" i="1"/>
  <c r="K282" i="1"/>
  <c r="H282" i="1"/>
  <c r="I282" i="1"/>
  <c r="K382" i="1"/>
  <c r="J382" i="1"/>
  <c r="H382" i="1"/>
  <c r="G382" i="1"/>
  <c r="F382" i="1"/>
  <c r="E382" i="1"/>
  <c r="D382" i="1"/>
  <c r="C382" i="1"/>
  <c r="I382" i="1"/>
  <c r="E217" i="1"/>
  <c r="C217" i="1"/>
  <c r="E58" i="1"/>
  <c r="C58" i="1"/>
  <c r="E155" i="1"/>
  <c r="C155" i="1"/>
  <c r="E103" i="1"/>
  <c r="C103" i="1"/>
  <c r="C187" i="1"/>
  <c r="E187" i="1"/>
  <c r="C251" i="1"/>
  <c r="E251" i="1"/>
  <c r="G321" i="1"/>
  <c r="F321" i="1"/>
  <c r="E321" i="1"/>
  <c r="D321" i="1"/>
  <c r="C321" i="1"/>
  <c r="K321" i="1"/>
  <c r="J321" i="1"/>
  <c r="H321" i="1"/>
  <c r="I321" i="1"/>
  <c r="E72" i="1"/>
  <c r="E24" i="1"/>
  <c r="K297" i="1"/>
  <c r="H297" i="1"/>
  <c r="G297" i="1"/>
  <c r="F297" i="1"/>
  <c r="E297" i="1"/>
  <c r="D297" i="1"/>
  <c r="C297" i="1"/>
  <c r="J297" i="1"/>
  <c r="I297" i="1"/>
  <c r="E93" i="1"/>
  <c r="C93" i="1"/>
  <c r="E118" i="1"/>
  <c r="C118" i="1"/>
  <c r="K298" i="1"/>
  <c r="J298" i="1"/>
  <c r="G298" i="1"/>
  <c r="F298" i="1"/>
  <c r="D298" i="1"/>
  <c r="H298" i="1"/>
  <c r="E298" i="1"/>
  <c r="C298" i="1"/>
  <c r="I298" i="1"/>
  <c r="E190" i="1"/>
  <c r="C190" i="1"/>
  <c r="C54" i="1"/>
  <c r="E54" i="1"/>
  <c r="C336" i="1"/>
  <c r="K336" i="1"/>
  <c r="J336" i="1"/>
  <c r="H336" i="1"/>
  <c r="G336" i="1"/>
  <c r="F336" i="1"/>
  <c r="E336" i="1"/>
  <c r="D336" i="1"/>
  <c r="I336" i="1"/>
  <c r="C255" i="1"/>
  <c r="E255" i="1"/>
  <c r="E38" i="1"/>
  <c r="C258" i="1"/>
  <c r="E258" i="1"/>
  <c r="C288" i="1"/>
  <c r="J288" i="1"/>
  <c r="G288" i="1"/>
  <c r="F288" i="1"/>
  <c r="K288" i="1"/>
  <c r="D288" i="1"/>
  <c r="H288" i="1"/>
  <c r="E288" i="1"/>
  <c r="I288" i="1"/>
  <c r="E201" i="1"/>
  <c r="E367" i="1"/>
  <c r="D367" i="1"/>
  <c r="C367" i="1"/>
  <c r="K367" i="1"/>
  <c r="J367" i="1"/>
  <c r="F367" i="1"/>
  <c r="G367" i="1"/>
  <c r="H367" i="1"/>
  <c r="I367" i="1"/>
  <c r="C171" i="1"/>
  <c r="E171" i="1"/>
  <c r="E40" i="1"/>
  <c r="C40" i="1"/>
  <c r="E202" i="1"/>
  <c r="C202" i="1"/>
  <c r="E52" i="1"/>
  <c r="C52" i="1"/>
  <c r="K370" i="1"/>
  <c r="J370" i="1"/>
  <c r="G370" i="1"/>
  <c r="F370" i="1"/>
  <c r="E370" i="1"/>
  <c r="D370" i="1"/>
  <c r="C370" i="1"/>
  <c r="H370" i="1"/>
  <c r="I370" i="1"/>
  <c r="K334" i="1"/>
  <c r="J334" i="1"/>
  <c r="E334" i="1"/>
  <c r="H334" i="1"/>
  <c r="G334" i="1"/>
  <c r="F334" i="1"/>
  <c r="D334" i="1"/>
  <c r="C334" i="1"/>
  <c r="I334" i="1"/>
  <c r="E337" i="1"/>
  <c r="D337" i="1"/>
  <c r="K337" i="1"/>
  <c r="C337" i="1"/>
  <c r="J337" i="1"/>
  <c r="H337" i="1"/>
  <c r="G337" i="1"/>
  <c r="F337" i="1"/>
  <c r="I337" i="1"/>
  <c r="E164" i="1"/>
  <c r="C164" i="1"/>
  <c r="C89" i="1"/>
  <c r="E89" i="1"/>
  <c r="C128" i="1"/>
  <c r="E128" i="1"/>
  <c r="C311" i="1"/>
  <c r="K311" i="1"/>
  <c r="D311" i="1"/>
  <c r="J311" i="1"/>
  <c r="H311" i="1"/>
  <c r="G311" i="1"/>
  <c r="F311" i="1"/>
  <c r="E311" i="1"/>
  <c r="I311" i="1"/>
  <c r="E307" i="1"/>
  <c r="C307" i="1"/>
  <c r="K307" i="1"/>
  <c r="J307" i="1"/>
  <c r="H307" i="1"/>
  <c r="G307" i="1"/>
  <c r="D307" i="1"/>
  <c r="F307" i="1"/>
  <c r="I307" i="1"/>
  <c r="C246" i="1"/>
  <c r="E246" i="1"/>
  <c r="K293" i="1"/>
  <c r="H293" i="1"/>
  <c r="G293" i="1"/>
  <c r="F293" i="1"/>
  <c r="E293" i="1"/>
  <c r="D293" i="1"/>
  <c r="C293" i="1"/>
  <c r="J293" i="1"/>
  <c r="I293" i="1"/>
  <c r="K322" i="1"/>
  <c r="E322" i="1"/>
  <c r="J322" i="1"/>
  <c r="H322" i="1"/>
  <c r="G322" i="1"/>
  <c r="F322" i="1"/>
  <c r="D322" i="1"/>
  <c r="C322" i="1"/>
  <c r="I322" i="1"/>
  <c r="E259" i="1"/>
  <c r="C259" i="1"/>
  <c r="C132" i="1"/>
  <c r="E132" i="1"/>
  <c r="E44" i="1"/>
  <c r="G329" i="1"/>
  <c r="D329" i="1"/>
  <c r="C329" i="1"/>
  <c r="E329" i="1"/>
  <c r="K329" i="1"/>
  <c r="J329" i="1"/>
  <c r="H329" i="1"/>
  <c r="F329" i="1"/>
  <c r="I329" i="1"/>
  <c r="E185" i="1"/>
  <c r="C185" i="1"/>
  <c r="E48" i="1"/>
  <c r="C48" i="1"/>
  <c r="H363" i="1"/>
  <c r="G363" i="1"/>
  <c r="D363" i="1"/>
  <c r="C363" i="1"/>
  <c r="K363" i="1"/>
  <c r="J363" i="1"/>
  <c r="F363" i="1"/>
  <c r="E363" i="1"/>
  <c r="I363" i="1"/>
  <c r="E65" i="1"/>
  <c r="G314" i="1"/>
  <c r="K314" i="1"/>
  <c r="J314" i="1"/>
  <c r="H314" i="1"/>
  <c r="F314" i="1"/>
  <c r="E314" i="1"/>
  <c r="D314" i="1"/>
  <c r="C314" i="1"/>
  <c r="I314" i="1"/>
  <c r="K353" i="1"/>
  <c r="H353" i="1"/>
  <c r="G353" i="1"/>
  <c r="F353" i="1"/>
  <c r="J353" i="1"/>
  <c r="E353" i="1"/>
  <c r="D353" i="1"/>
  <c r="C353" i="1"/>
  <c r="I353" i="1"/>
  <c r="E256" i="1"/>
  <c r="C256" i="1"/>
  <c r="G332" i="1"/>
  <c r="F332" i="1"/>
  <c r="E332" i="1"/>
  <c r="D332" i="1"/>
  <c r="C332" i="1"/>
  <c r="H332" i="1"/>
  <c r="K332" i="1"/>
  <c r="J332" i="1"/>
  <c r="I332" i="1"/>
  <c r="E168" i="1"/>
  <c r="C168" i="1"/>
  <c r="E57" i="1"/>
  <c r="C57" i="1"/>
  <c r="E74" i="1"/>
  <c r="K377" i="1"/>
  <c r="J377" i="1"/>
  <c r="H377" i="1"/>
  <c r="G377" i="1"/>
  <c r="F377" i="1"/>
  <c r="E377" i="1"/>
  <c r="D377" i="1"/>
  <c r="C377" i="1"/>
  <c r="I377" i="1"/>
  <c r="C324" i="1"/>
  <c r="F324" i="1"/>
  <c r="E324" i="1"/>
  <c r="D324" i="1"/>
  <c r="K324" i="1"/>
  <c r="J324" i="1"/>
  <c r="H324" i="1"/>
  <c r="G324" i="1"/>
  <c r="I324" i="1"/>
  <c r="E156" i="1"/>
  <c r="C156" i="1"/>
  <c r="E34" i="1"/>
  <c r="C34" i="1"/>
  <c r="C189" i="1"/>
  <c r="E189" i="1"/>
  <c r="K316" i="1"/>
  <c r="E316" i="1"/>
  <c r="D316" i="1"/>
  <c r="C316" i="1"/>
  <c r="J316" i="1"/>
  <c r="H316" i="1"/>
  <c r="G316" i="1"/>
  <c r="F316" i="1"/>
  <c r="I316" i="1"/>
  <c r="C312" i="1"/>
  <c r="F312" i="1"/>
  <c r="E312" i="1"/>
  <c r="D312" i="1"/>
  <c r="K312" i="1"/>
  <c r="J312" i="1"/>
  <c r="H312" i="1"/>
  <c r="G312" i="1"/>
  <c r="I312" i="1"/>
  <c r="E238" i="1"/>
  <c r="C238" i="1"/>
  <c r="E216" i="1"/>
  <c r="C216" i="1"/>
  <c r="K328" i="1"/>
  <c r="J328" i="1"/>
  <c r="E328" i="1"/>
  <c r="H328" i="1"/>
  <c r="G328" i="1"/>
  <c r="F328" i="1"/>
  <c r="D328" i="1"/>
  <c r="C328" i="1"/>
  <c r="I328" i="1"/>
  <c r="E244" i="1"/>
  <c r="C244" i="1"/>
  <c r="E67" i="1"/>
  <c r="C67" i="1"/>
  <c r="E181" i="1"/>
  <c r="K347" i="1"/>
  <c r="H347" i="1"/>
  <c r="G347" i="1"/>
  <c r="F347" i="1"/>
  <c r="E347" i="1"/>
  <c r="D347" i="1"/>
  <c r="C347" i="1"/>
  <c r="J347" i="1"/>
  <c r="I347" i="1"/>
  <c r="E222" i="1"/>
  <c r="C222" i="1"/>
  <c r="E27" i="1"/>
  <c r="C27" i="1"/>
  <c r="E56" i="1"/>
  <c r="E129" i="1"/>
  <c r="E114" i="1"/>
  <c r="C294" i="1"/>
  <c r="K294" i="1"/>
  <c r="J294" i="1"/>
  <c r="H294" i="1"/>
  <c r="E294" i="1"/>
  <c r="D294" i="1"/>
  <c r="G294" i="1"/>
  <c r="F294" i="1"/>
  <c r="I294" i="1"/>
  <c r="H339" i="1"/>
  <c r="C339" i="1"/>
  <c r="K339" i="1"/>
  <c r="J339" i="1"/>
  <c r="G339" i="1"/>
  <c r="F339" i="1"/>
  <c r="E339" i="1"/>
  <c r="D339" i="1"/>
  <c r="I339" i="1"/>
  <c r="E43" i="1"/>
  <c r="C300" i="1"/>
  <c r="H300" i="1"/>
  <c r="G300" i="1"/>
  <c r="F300" i="1"/>
  <c r="E300" i="1"/>
  <c r="D300" i="1"/>
  <c r="K300" i="1"/>
  <c r="J300" i="1"/>
  <c r="I300" i="1"/>
  <c r="G380" i="1"/>
  <c r="F380" i="1"/>
  <c r="E380" i="1"/>
  <c r="D380" i="1"/>
  <c r="C380" i="1"/>
  <c r="K380" i="1"/>
  <c r="J380" i="1"/>
  <c r="H380" i="1"/>
  <c r="I380" i="1"/>
  <c r="E218" i="1"/>
  <c r="C218" i="1"/>
  <c r="F271" i="1"/>
  <c r="E271" i="1"/>
  <c r="C271" i="1"/>
  <c r="K271" i="1"/>
  <c r="H271" i="1"/>
  <c r="J271" i="1"/>
  <c r="G271" i="1"/>
  <c r="D271" i="1"/>
  <c r="I271" i="1"/>
  <c r="E253" i="1"/>
  <c r="C253" i="1"/>
  <c r="E170" i="1"/>
  <c r="C170" i="1"/>
  <c r="E361" i="1"/>
  <c r="D361" i="1"/>
  <c r="C361" i="1"/>
  <c r="K361" i="1"/>
  <c r="J361" i="1"/>
  <c r="H361" i="1"/>
  <c r="G361" i="1"/>
  <c r="F361" i="1"/>
  <c r="I361" i="1"/>
  <c r="E232" i="1"/>
  <c r="C232" i="1"/>
  <c r="E146" i="1"/>
  <c r="C146" i="1"/>
  <c r="C160" i="1"/>
  <c r="E160" i="1"/>
  <c r="E349" i="1"/>
  <c r="D349" i="1"/>
  <c r="C349" i="1"/>
  <c r="K349" i="1"/>
  <c r="J349" i="1"/>
  <c r="H349" i="1"/>
  <c r="G349" i="1"/>
  <c r="F349" i="1"/>
  <c r="I349" i="1"/>
  <c r="E343" i="1"/>
  <c r="D343" i="1"/>
  <c r="K343" i="1"/>
  <c r="J343" i="1"/>
  <c r="H343" i="1"/>
  <c r="G343" i="1"/>
  <c r="F343" i="1"/>
  <c r="C343" i="1"/>
  <c r="I343" i="1"/>
  <c r="C199" i="1"/>
  <c r="E199" i="1"/>
  <c r="C360" i="1"/>
  <c r="J360" i="1"/>
  <c r="H360" i="1"/>
  <c r="F360" i="1"/>
  <c r="K360" i="1"/>
  <c r="G360" i="1"/>
  <c r="E360" i="1"/>
  <c r="D360" i="1"/>
  <c r="I360" i="1"/>
  <c r="E260" i="1"/>
  <c r="C260" i="1"/>
  <c r="E262" i="1"/>
  <c r="C262" i="1"/>
  <c r="E180" i="1"/>
  <c r="C234" i="1"/>
  <c r="E234" i="1"/>
  <c r="E121" i="1"/>
  <c r="C121" i="1"/>
  <c r="E110" i="1"/>
  <c r="E355" i="1"/>
  <c r="D355" i="1"/>
  <c r="C355" i="1"/>
  <c r="K355" i="1"/>
  <c r="J355" i="1"/>
  <c r="H355" i="1"/>
  <c r="G355" i="1"/>
  <c r="F355" i="1"/>
  <c r="I355" i="1"/>
  <c r="E149" i="1"/>
  <c r="C149" i="1"/>
  <c r="C69" i="1"/>
  <c r="E69" i="1"/>
  <c r="G320" i="1"/>
  <c r="D320" i="1"/>
  <c r="C320" i="1"/>
  <c r="E320" i="1"/>
  <c r="K320" i="1"/>
  <c r="J320" i="1"/>
  <c r="H320" i="1"/>
  <c r="F320" i="1"/>
  <c r="I320" i="1"/>
  <c r="E224" i="1"/>
  <c r="C224" i="1"/>
  <c r="E289" i="1"/>
  <c r="J289" i="1"/>
  <c r="H289" i="1"/>
  <c r="F289" i="1"/>
  <c r="D289" i="1"/>
  <c r="C289" i="1"/>
  <c r="G289" i="1"/>
  <c r="K289" i="1"/>
  <c r="I289" i="1"/>
  <c r="E210" i="1"/>
  <c r="H345" i="1"/>
  <c r="C345" i="1"/>
  <c r="G345" i="1"/>
  <c r="F345" i="1"/>
  <c r="E345" i="1"/>
  <c r="D345" i="1"/>
  <c r="J345" i="1"/>
  <c r="K345" i="1"/>
  <c r="I345" i="1"/>
  <c r="C219" i="1"/>
  <c r="E219" i="1"/>
  <c r="E325" i="1"/>
  <c r="D325" i="1"/>
  <c r="K325" i="1"/>
  <c r="J325" i="1"/>
  <c r="H325" i="1"/>
  <c r="G325" i="1"/>
  <c r="F325" i="1"/>
  <c r="C325" i="1"/>
  <c r="I325" i="1"/>
  <c r="E142" i="1"/>
  <c r="C142" i="1"/>
  <c r="C78" i="1"/>
  <c r="E78" i="1"/>
  <c r="E261" i="1"/>
  <c r="C261" i="1"/>
  <c r="E140" i="1"/>
  <c r="C140" i="1"/>
  <c r="E46" i="1"/>
  <c r="C46" i="1"/>
  <c r="C82" i="1"/>
  <c r="E82" i="1"/>
  <c r="K365" i="1"/>
  <c r="H365" i="1"/>
  <c r="G365" i="1"/>
  <c r="F365" i="1"/>
  <c r="D365" i="1"/>
  <c r="J365" i="1"/>
  <c r="E365" i="1"/>
  <c r="C365" i="1"/>
  <c r="I365" i="1"/>
  <c r="K358" i="1"/>
  <c r="J358" i="1"/>
  <c r="F358" i="1"/>
  <c r="E358" i="1"/>
  <c r="D358" i="1"/>
  <c r="H358" i="1"/>
  <c r="G358" i="1"/>
  <c r="C358" i="1"/>
  <c r="I358" i="1"/>
  <c r="E112" i="1"/>
  <c r="C112" i="1"/>
  <c r="G350" i="1"/>
  <c r="F350" i="1"/>
  <c r="E350" i="1"/>
  <c r="C350" i="1"/>
  <c r="D350" i="1"/>
  <c r="K350" i="1"/>
  <c r="J350" i="1"/>
  <c r="H350" i="1"/>
  <c r="I350" i="1"/>
  <c r="E173" i="1"/>
  <c r="C173" i="1"/>
  <c r="E165" i="1"/>
  <c r="E70" i="1"/>
  <c r="E249" i="1"/>
  <c r="C249" i="1"/>
  <c r="H278" i="1"/>
  <c r="G278" i="1"/>
  <c r="E278" i="1"/>
  <c r="D278" i="1"/>
  <c r="J278" i="1"/>
  <c r="K278" i="1"/>
  <c r="F278" i="1"/>
  <c r="C278" i="1"/>
  <c r="I278" i="1"/>
  <c r="E68" i="1"/>
  <c r="C68" i="1"/>
  <c r="E59" i="1"/>
  <c r="E191" i="1"/>
  <c r="C306" i="1"/>
  <c r="K306" i="1"/>
  <c r="J306" i="1"/>
  <c r="F306" i="1"/>
  <c r="E306" i="1"/>
  <c r="D306" i="1"/>
  <c r="H306" i="1"/>
  <c r="G306" i="1"/>
  <c r="I306" i="1"/>
  <c r="E71" i="1"/>
  <c r="C71" i="1"/>
  <c r="C252" i="1"/>
  <c r="E252" i="1"/>
  <c r="E51" i="1"/>
  <c r="H327" i="1"/>
  <c r="C327" i="1"/>
  <c r="G327" i="1"/>
  <c r="F327" i="1"/>
  <c r="E327" i="1"/>
  <c r="D327" i="1"/>
  <c r="K327" i="1"/>
  <c r="J327" i="1"/>
  <c r="I327" i="1"/>
  <c r="E127" i="1"/>
  <c r="C240" i="1"/>
  <c r="E240" i="1"/>
  <c r="J305" i="1"/>
  <c r="H305" i="1"/>
  <c r="G305" i="1"/>
  <c r="F305" i="1"/>
  <c r="K305" i="1"/>
  <c r="E305" i="1"/>
  <c r="D305" i="1"/>
  <c r="C305" i="1"/>
  <c r="I305" i="1"/>
  <c r="E182" i="1"/>
  <c r="K269" i="1"/>
  <c r="J269" i="1"/>
  <c r="C269" i="1"/>
  <c r="H269" i="1"/>
  <c r="G269" i="1"/>
  <c r="F269" i="1"/>
  <c r="E269" i="1"/>
  <c r="D269" i="1"/>
  <c r="I269" i="1"/>
  <c r="C239" i="1"/>
  <c r="E239" i="1"/>
  <c r="C41" i="1"/>
  <c r="E41" i="1"/>
  <c r="C94" i="1"/>
  <c r="E94" i="1"/>
  <c r="E158" i="1"/>
  <c r="E233" i="1"/>
  <c r="C233" i="1"/>
  <c r="E35" i="1"/>
  <c r="C35" i="1"/>
  <c r="E197" i="1"/>
  <c r="C197" i="1"/>
  <c r="C227" i="1"/>
  <c r="E227" i="1"/>
  <c r="E221" i="1"/>
  <c r="C221" i="1"/>
  <c r="E23" i="1"/>
  <c r="C23" i="1"/>
  <c r="D23" i="1"/>
  <c r="E178" i="1"/>
  <c r="G326" i="1"/>
  <c r="F326" i="1"/>
  <c r="K326" i="1"/>
  <c r="C326" i="1"/>
  <c r="J326" i="1"/>
  <c r="H326" i="1"/>
  <c r="E326" i="1"/>
  <c r="D326" i="1"/>
  <c r="I326" i="1"/>
  <c r="E179" i="1"/>
  <c r="C179" i="1"/>
  <c r="E242" i="1"/>
  <c r="C242" i="1"/>
  <c r="C348" i="1"/>
  <c r="J348" i="1"/>
  <c r="H348" i="1"/>
  <c r="K348" i="1"/>
  <c r="G348" i="1"/>
  <c r="F348" i="1"/>
  <c r="E348" i="1"/>
  <c r="D348" i="1"/>
  <c r="I348" i="1"/>
  <c r="E243" i="1"/>
  <c r="C243" i="1"/>
  <c r="C175" i="1"/>
  <c r="E175" i="1"/>
  <c r="G287" i="1"/>
  <c r="F287" i="1"/>
  <c r="D287" i="1"/>
  <c r="C287" i="1"/>
  <c r="J287" i="1"/>
  <c r="H287" i="1"/>
  <c r="E287" i="1"/>
  <c r="K287" i="1"/>
  <c r="I287" i="1"/>
  <c r="C86" i="1"/>
  <c r="E86" i="1"/>
  <c r="K274" i="1"/>
  <c r="H274" i="1"/>
  <c r="E274" i="1"/>
  <c r="D274" i="1"/>
  <c r="C274" i="1"/>
  <c r="J274" i="1"/>
  <c r="G274" i="1"/>
  <c r="F274" i="1"/>
  <c r="I274" i="1"/>
  <c r="E85" i="1"/>
  <c r="E60" i="1"/>
  <c r="E92" i="1"/>
  <c r="E313" i="1"/>
  <c r="H313" i="1"/>
  <c r="G313" i="1"/>
  <c r="F313" i="1"/>
  <c r="D313" i="1"/>
  <c r="K313" i="1"/>
  <c r="J313" i="1"/>
  <c r="C313" i="1"/>
  <c r="I313" i="1"/>
  <c r="C330" i="1"/>
  <c r="J330" i="1"/>
  <c r="H330" i="1"/>
  <c r="G330" i="1"/>
  <c r="F330" i="1"/>
  <c r="E330" i="1"/>
  <c r="D330" i="1"/>
  <c r="K330" i="1"/>
  <c r="I330" i="1"/>
  <c r="K280" i="1"/>
  <c r="H280" i="1"/>
  <c r="F280" i="1"/>
  <c r="J280" i="1"/>
  <c r="G280" i="1"/>
  <c r="E280" i="1"/>
  <c r="D280" i="1"/>
  <c r="C280" i="1"/>
  <c r="I280" i="1"/>
  <c r="G284" i="1"/>
  <c r="K284" i="1"/>
  <c r="J284" i="1"/>
  <c r="H284" i="1"/>
  <c r="F284" i="1"/>
  <c r="D284" i="1"/>
  <c r="E284" i="1"/>
  <c r="C284" i="1"/>
  <c r="I284" i="1"/>
  <c r="K340" i="1"/>
  <c r="J340" i="1"/>
  <c r="E340" i="1"/>
  <c r="F340" i="1"/>
  <c r="D340" i="1"/>
  <c r="C340" i="1"/>
  <c r="H340" i="1"/>
  <c r="G340" i="1"/>
  <c r="I340" i="1"/>
  <c r="E174" i="1"/>
  <c r="E301" i="1"/>
  <c r="K301" i="1"/>
  <c r="J301" i="1"/>
  <c r="H301" i="1"/>
  <c r="G301" i="1"/>
  <c r="F301" i="1"/>
  <c r="D301" i="1"/>
  <c r="C301" i="1"/>
  <c r="I301" i="1"/>
  <c r="C125" i="1"/>
  <c r="E125" i="1"/>
  <c r="C150" i="1"/>
  <c r="E150" i="1"/>
  <c r="E108" i="1"/>
  <c r="E73" i="1"/>
  <c r="E66" i="1"/>
  <c r="E115" i="1"/>
  <c r="C115" i="1"/>
  <c r="E319" i="1"/>
  <c r="K319" i="1"/>
  <c r="J319" i="1"/>
  <c r="H319" i="1"/>
  <c r="G319" i="1"/>
  <c r="F319" i="1"/>
  <c r="D319" i="1"/>
  <c r="C319" i="1"/>
  <c r="I319" i="1"/>
  <c r="K310" i="1"/>
  <c r="J310" i="1"/>
  <c r="H310" i="1"/>
  <c r="G310" i="1"/>
  <c r="F310" i="1"/>
  <c r="E310" i="1"/>
  <c r="D310" i="1"/>
  <c r="C310" i="1"/>
  <c r="I310" i="1"/>
  <c r="E176" i="1"/>
  <c r="C176" i="1"/>
  <c r="G290" i="1"/>
  <c r="C290" i="1"/>
  <c r="K290" i="1"/>
  <c r="E290" i="1"/>
  <c r="J290" i="1"/>
  <c r="H290" i="1"/>
  <c r="F290" i="1"/>
  <c r="D290" i="1"/>
  <c r="I290" i="1"/>
  <c r="C207" i="1"/>
  <c r="E207" i="1"/>
  <c r="K292" i="1"/>
  <c r="H292" i="1"/>
  <c r="F292" i="1"/>
  <c r="E292" i="1"/>
  <c r="J292" i="1"/>
  <c r="C292" i="1"/>
  <c r="G292" i="1"/>
  <c r="D292" i="1"/>
  <c r="I292" i="1"/>
  <c r="E106" i="1"/>
  <c r="H375" i="1"/>
  <c r="G375" i="1"/>
  <c r="F375" i="1"/>
  <c r="E375" i="1"/>
  <c r="D375" i="1"/>
  <c r="C375" i="1"/>
  <c r="J375" i="1"/>
  <c r="K375" i="1"/>
  <c r="I375" i="1"/>
  <c r="E137" i="1"/>
  <c r="C137" i="1"/>
  <c r="E117" i="1"/>
  <c r="C117" i="1"/>
  <c r="E133" i="1"/>
  <c r="K371" i="1"/>
  <c r="H371" i="1"/>
  <c r="G371" i="1"/>
  <c r="F371" i="1"/>
  <c r="E371" i="1"/>
  <c r="D371" i="1"/>
  <c r="J371" i="1"/>
  <c r="C371" i="1"/>
  <c r="I371" i="1"/>
  <c r="E123" i="1"/>
  <c r="C123" i="1"/>
  <c r="C204" i="1"/>
  <c r="E204" i="1"/>
  <c r="D276" i="1"/>
  <c r="C276" i="1"/>
  <c r="E276" i="1"/>
  <c r="J276" i="1"/>
  <c r="F276" i="1"/>
  <c r="K276" i="1"/>
  <c r="H276" i="1"/>
  <c r="G276" i="1"/>
  <c r="I276" i="1"/>
  <c r="H357" i="1"/>
  <c r="G357" i="1"/>
  <c r="D357" i="1"/>
  <c r="C357" i="1"/>
  <c r="E357" i="1"/>
  <c r="K357" i="1"/>
  <c r="J357" i="1"/>
  <c r="F357" i="1"/>
  <c r="I357" i="1"/>
  <c r="C192" i="1"/>
  <c r="E192" i="1"/>
  <c r="E379" i="1"/>
  <c r="D379" i="1"/>
  <c r="C379" i="1"/>
  <c r="K379" i="1"/>
  <c r="J379" i="1"/>
  <c r="F379" i="1"/>
  <c r="H379" i="1"/>
  <c r="G379" i="1"/>
  <c r="I379" i="1"/>
  <c r="E226" i="1"/>
  <c r="C226" i="1"/>
  <c r="F277" i="1"/>
  <c r="E277" i="1"/>
  <c r="C277" i="1"/>
  <c r="K277" i="1"/>
  <c r="J277" i="1"/>
  <c r="G277" i="1"/>
  <c r="H277" i="1"/>
  <c r="D277" i="1"/>
  <c r="I277" i="1"/>
  <c r="K268" i="1"/>
  <c r="H268" i="1"/>
  <c r="J268" i="1"/>
  <c r="G268" i="1"/>
  <c r="E268" i="1"/>
  <c r="F268" i="1"/>
  <c r="D268" i="1"/>
  <c r="C268" i="1"/>
  <c r="I268" i="1"/>
  <c r="E161" i="1"/>
  <c r="C161" i="1"/>
  <c r="E101" i="1"/>
  <c r="C101" i="1"/>
  <c r="G344" i="1"/>
  <c r="F344" i="1"/>
  <c r="K344" i="1"/>
  <c r="J344" i="1"/>
  <c r="H344" i="1"/>
  <c r="E344" i="1"/>
  <c r="D344" i="1"/>
  <c r="C344" i="1"/>
  <c r="I344" i="1"/>
  <c r="E135" i="1"/>
  <c r="C135" i="1"/>
  <c r="E248" i="1"/>
  <c r="C248" i="1"/>
  <c r="E159" i="1"/>
  <c r="C159" i="1"/>
  <c r="E152" i="1"/>
  <c r="C152" i="1"/>
  <c r="J279" i="1"/>
  <c r="G279" i="1"/>
  <c r="F279" i="1"/>
  <c r="K279" i="1"/>
  <c r="H279" i="1"/>
  <c r="E279" i="1"/>
  <c r="C279" i="1"/>
  <c r="D279" i="1"/>
  <c r="I279" i="1"/>
  <c r="E130" i="1"/>
  <c r="J273" i="1"/>
  <c r="G273" i="1"/>
  <c r="F273" i="1"/>
  <c r="K273" i="1"/>
  <c r="D273" i="1"/>
  <c r="H273" i="1"/>
  <c r="E273" i="1"/>
  <c r="C273" i="1"/>
  <c r="I273" i="1"/>
  <c r="E97" i="1"/>
  <c r="C97" i="1"/>
  <c r="E33" i="1"/>
  <c r="E299" i="1"/>
  <c r="D299" i="1"/>
  <c r="C299" i="1"/>
  <c r="H299" i="1"/>
  <c r="G299" i="1"/>
  <c r="F299" i="1"/>
  <c r="J299" i="1"/>
  <c r="K299" i="1"/>
  <c r="I299" i="1"/>
  <c r="E188" i="1"/>
  <c r="C188" i="1"/>
  <c r="C354" i="1"/>
  <c r="J354" i="1"/>
  <c r="H354" i="1"/>
  <c r="K354" i="1"/>
  <c r="G354" i="1"/>
  <c r="F354" i="1"/>
  <c r="E354" i="1"/>
  <c r="D354" i="1"/>
  <c r="I354" i="1"/>
  <c r="E250" i="1"/>
  <c r="C250" i="1"/>
  <c r="K315" i="1"/>
  <c r="F315" i="1"/>
  <c r="E315" i="1"/>
  <c r="D315" i="1"/>
  <c r="C315" i="1"/>
  <c r="J315" i="1"/>
  <c r="H315" i="1"/>
  <c r="G315" i="1"/>
  <c r="I315" i="1"/>
  <c r="E211" i="1"/>
  <c r="C211" i="1"/>
  <c r="C63" i="1"/>
  <c r="E63" i="1"/>
  <c r="E107" i="1"/>
  <c r="E230" i="1"/>
  <c r="C230" i="1"/>
  <c r="E61" i="1"/>
  <c r="C61" i="1"/>
  <c r="E209" i="1"/>
  <c r="C209" i="1"/>
  <c r="E136" i="1"/>
  <c r="E283" i="1"/>
  <c r="H283" i="1"/>
  <c r="G283" i="1"/>
  <c r="D283" i="1"/>
  <c r="C283" i="1"/>
  <c r="F283" i="1"/>
  <c r="K283" i="1"/>
  <c r="J283" i="1"/>
  <c r="I283" i="1"/>
  <c r="K281" i="1"/>
  <c r="J281" i="1"/>
  <c r="G281" i="1"/>
  <c r="F281" i="1"/>
  <c r="E281" i="1"/>
  <c r="C281" i="1"/>
  <c r="H281" i="1"/>
  <c r="D281" i="1"/>
  <c r="I281" i="1"/>
  <c r="E200" i="1"/>
  <c r="C200" i="1"/>
  <c r="H351" i="1"/>
  <c r="G351" i="1"/>
  <c r="D351" i="1"/>
  <c r="C351" i="1"/>
  <c r="K351" i="1"/>
  <c r="J351" i="1"/>
  <c r="F351" i="1"/>
  <c r="E351" i="1"/>
  <c r="I351" i="1"/>
  <c r="J309" i="1"/>
  <c r="H309" i="1"/>
  <c r="G309" i="1"/>
  <c r="F309" i="1"/>
  <c r="E309" i="1"/>
  <c r="K309" i="1"/>
  <c r="C309" i="1"/>
  <c r="D309" i="1"/>
  <c r="I309" i="1"/>
  <c r="E172" i="1"/>
  <c r="G302" i="1"/>
  <c r="K302" i="1"/>
  <c r="J302" i="1"/>
  <c r="C302" i="1"/>
  <c r="F302" i="1"/>
  <c r="H302" i="1"/>
  <c r="E302" i="1"/>
  <c r="D302" i="1"/>
  <c r="I302" i="1"/>
  <c r="E134" i="1"/>
  <c r="D264" i="1"/>
  <c r="C264" i="1"/>
  <c r="K264" i="1"/>
  <c r="H264" i="1"/>
  <c r="E264" i="1"/>
  <c r="J264" i="1"/>
  <c r="G264" i="1"/>
  <c r="F264" i="1"/>
  <c r="I264" i="1"/>
  <c r="E31" i="1"/>
  <c r="C31" i="1"/>
  <c r="C116" i="1"/>
  <c r="E116" i="1"/>
  <c r="E91" i="1"/>
  <c r="F23" i="1" l="1"/>
  <c r="G23" i="1" s="1"/>
  <c r="I23" i="1"/>
  <c r="H23" i="1" l="1"/>
  <c r="K23" i="1"/>
  <c r="J23" i="1" l="1"/>
  <c r="D24" i="1" s="1"/>
  <c r="I24" i="1" s="1"/>
  <c r="K24" i="1" l="1"/>
  <c r="F24" i="1"/>
  <c r="G24" i="1" s="1"/>
  <c r="H24" i="1" s="1"/>
  <c r="J24" i="1" l="1"/>
  <c r="D25" i="1" s="1"/>
  <c r="I25" i="1" s="1"/>
  <c r="K25" i="1" l="1"/>
  <c r="F25" i="1"/>
  <c r="G25" i="1" s="1"/>
  <c r="H25" i="1" s="1"/>
  <c r="J25" i="1" l="1"/>
  <c r="D26" i="1" s="1"/>
  <c r="F26" i="1" l="1"/>
  <c r="G26" i="1" s="1"/>
  <c r="I26" i="1"/>
  <c r="K26" i="1" l="1"/>
  <c r="H26" i="1"/>
  <c r="J26" i="1" l="1"/>
  <c r="D27" i="1" s="1"/>
  <c r="F27" i="1" l="1"/>
  <c r="G27" i="1" s="1"/>
  <c r="I27" i="1"/>
  <c r="K27" i="1" s="1"/>
  <c r="H27" i="1" l="1"/>
  <c r="J27" i="1" s="1"/>
  <c r="D28" i="1" s="1"/>
  <c r="I28" i="1" l="1"/>
  <c r="K28" i="1" s="1"/>
  <c r="F28" i="1"/>
  <c r="G28" i="1" l="1"/>
  <c r="H28" i="1" s="1"/>
  <c r="J28" i="1" s="1"/>
  <c r="D29" i="1" s="1"/>
  <c r="I29" i="1" l="1"/>
  <c r="K29" i="1" s="1"/>
  <c r="F29" i="1"/>
  <c r="G29" i="1" s="1"/>
  <c r="H29" i="1" l="1"/>
  <c r="J29" i="1" s="1"/>
  <c r="D30" i="1" s="1"/>
  <c r="F30" i="1" s="1"/>
  <c r="G30" i="1" s="1"/>
  <c r="I30" i="1" l="1"/>
  <c r="K30" i="1" s="1"/>
  <c r="H30" i="1" l="1"/>
  <c r="J30" i="1" s="1"/>
  <c r="D31" i="1" s="1"/>
  <c r="I31" i="1" l="1"/>
  <c r="K31" i="1" s="1"/>
  <c r="F31" i="1"/>
  <c r="G31" i="1" s="1"/>
  <c r="H31" i="1" l="1"/>
  <c r="J31" i="1" s="1"/>
  <c r="D32" i="1" s="1"/>
  <c r="I32" i="1" s="1"/>
  <c r="K32" i="1" s="1"/>
  <c r="F32" i="1" l="1"/>
  <c r="G32" i="1" s="1"/>
  <c r="H32" i="1" s="1"/>
  <c r="J32" i="1" s="1"/>
  <c r="D33" i="1" s="1"/>
  <c r="I33" i="1" s="1"/>
  <c r="K33" i="1" s="1"/>
  <c r="F33" i="1" l="1"/>
  <c r="G33" i="1" s="1"/>
  <c r="H33" i="1" s="1"/>
  <c r="J33" i="1" s="1"/>
  <c r="D34" i="1" s="1"/>
  <c r="I34" i="1" s="1"/>
  <c r="K34" i="1" s="1"/>
  <c r="F34" i="1" l="1"/>
  <c r="G34" i="1" s="1"/>
  <c r="H34" i="1" s="1"/>
  <c r="G15" i="1" s="1"/>
  <c r="J34" i="1" l="1"/>
  <c r="D35" i="1" s="1"/>
  <c r="F35" i="1" l="1"/>
  <c r="I35" i="1"/>
  <c r="K35" i="1" s="1"/>
  <c r="G35" i="1" l="1"/>
  <c r="H35" i="1" s="1"/>
  <c r="J35" i="1" s="1"/>
  <c r="D36" i="1" s="1"/>
  <c r="I36" i="1" l="1"/>
  <c r="K36" i="1" s="1"/>
  <c r="F36" i="1"/>
  <c r="G36" i="1" l="1"/>
  <c r="H36" i="1" s="1"/>
  <c r="J36" i="1" s="1"/>
  <c r="D37" i="1" s="1"/>
  <c r="I37" i="1" l="1"/>
  <c r="K37" i="1" s="1"/>
  <c r="F37" i="1"/>
  <c r="G37" i="1" l="1"/>
  <c r="H37" i="1" s="1"/>
  <c r="J37" i="1" s="1"/>
  <c r="D38" i="1" s="1"/>
  <c r="I38" i="1" l="1"/>
  <c r="K38" i="1" s="1"/>
  <c r="F38" i="1"/>
  <c r="G38" i="1" l="1"/>
  <c r="H38" i="1" s="1"/>
  <c r="J38" i="1" s="1"/>
  <c r="D39" i="1" s="1"/>
  <c r="I39" i="1" l="1"/>
  <c r="K39" i="1" s="1"/>
  <c r="F39" i="1"/>
  <c r="G39" i="1" l="1"/>
  <c r="H39" i="1" s="1"/>
  <c r="J39" i="1" s="1"/>
  <c r="D40" i="1" s="1"/>
  <c r="I40" i="1" l="1"/>
  <c r="K40" i="1" s="1"/>
  <c r="F40" i="1"/>
  <c r="G40" i="1" l="1"/>
  <c r="H40" i="1" s="1"/>
  <c r="J40" i="1" s="1"/>
  <c r="D41" i="1" s="1"/>
  <c r="I41" i="1" l="1"/>
  <c r="K41" i="1" s="1"/>
  <c r="F41" i="1"/>
  <c r="G41" i="1" l="1"/>
  <c r="H41" i="1" s="1"/>
  <c r="J41" i="1" s="1"/>
  <c r="D42" i="1" s="1"/>
  <c r="I42" i="1" l="1"/>
  <c r="K42" i="1" s="1"/>
  <c r="F42" i="1"/>
  <c r="G42" i="1" l="1"/>
  <c r="H42" i="1" s="1"/>
  <c r="J42" i="1" s="1"/>
  <c r="D43" i="1" s="1"/>
  <c r="I43" i="1" l="1"/>
  <c r="K43" i="1" s="1"/>
  <c r="F43" i="1"/>
  <c r="G43" i="1" l="1"/>
  <c r="H43" i="1" s="1"/>
  <c r="J43" i="1" s="1"/>
  <c r="D44" i="1" s="1"/>
  <c r="I44" i="1" l="1"/>
  <c r="K44" i="1" s="1"/>
  <c r="F44" i="1"/>
  <c r="G44" i="1" l="1"/>
  <c r="H44" i="1" s="1"/>
  <c r="J44" i="1" s="1"/>
  <c r="D45" i="1" s="1"/>
  <c r="I45" i="1" l="1"/>
  <c r="K45" i="1" s="1"/>
  <c r="F45" i="1"/>
  <c r="G45" i="1" l="1"/>
  <c r="H45" i="1" s="1"/>
  <c r="J45" i="1" s="1"/>
  <c r="D46" i="1" s="1"/>
  <c r="I46" i="1" l="1"/>
  <c r="K46" i="1" s="1"/>
  <c r="F46" i="1"/>
  <c r="G46" i="1" l="1"/>
  <c r="H46" i="1" s="1"/>
  <c r="J46" i="1" s="1"/>
  <c r="D47" i="1" s="1"/>
  <c r="I47" i="1" l="1"/>
  <c r="K47" i="1" s="1"/>
  <c r="F47" i="1"/>
  <c r="G47" i="1" l="1"/>
  <c r="H47" i="1" s="1"/>
  <c r="J47" i="1" s="1"/>
  <c r="D48" i="1" s="1"/>
  <c r="I48" i="1" l="1"/>
  <c r="K48" i="1" s="1"/>
  <c r="F48" i="1"/>
  <c r="G48" i="1" l="1"/>
  <c r="H48" i="1" s="1"/>
  <c r="J48" i="1" s="1"/>
  <c r="D49" i="1" s="1"/>
  <c r="I49" i="1" l="1"/>
  <c r="K49" i="1" s="1"/>
  <c r="F49" i="1"/>
  <c r="G49" i="1" l="1"/>
  <c r="H49" i="1" s="1"/>
  <c r="J49" i="1" s="1"/>
  <c r="D50" i="1" s="1"/>
  <c r="I50" i="1" l="1"/>
  <c r="K50" i="1" s="1"/>
  <c r="F50" i="1"/>
  <c r="G50" i="1" l="1"/>
  <c r="H50" i="1" s="1"/>
  <c r="J50" i="1" s="1"/>
  <c r="D51" i="1" s="1"/>
  <c r="I51" i="1" l="1"/>
  <c r="K51" i="1" s="1"/>
  <c r="F51" i="1"/>
  <c r="G51" i="1" l="1"/>
  <c r="H51" i="1" s="1"/>
  <c r="J51" i="1" s="1"/>
  <c r="D52" i="1" s="1"/>
  <c r="I52" i="1" l="1"/>
  <c r="K52" i="1" s="1"/>
  <c r="F52" i="1"/>
  <c r="G52" i="1" l="1"/>
  <c r="H52" i="1" s="1"/>
  <c r="J52" i="1" s="1"/>
  <c r="D53" i="1" s="1"/>
  <c r="I53" i="1" l="1"/>
  <c r="K53" i="1" s="1"/>
  <c r="F53" i="1"/>
  <c r="G53" i="1" l="1"/>
  <c r="H53" i="1" s="1"/>
  <c r="J53" i="1" s="1"/>
  <c r="D54" i="1" s="1"/>
  <c r="I54" i="1" l="1"/>
  <c r="K54" i="1" s="1"/>
  <c r="F54" i="1"/>
  <c r="G54" i="1" l="1"/>
  <c r="H54" i="1" s="1"/>
  <c r="J54" i="1" s="1"/>
  <c r="D55" i="1" s="1"/>
  <c r="I55" i="1" l="1"/>
  <c r="K55" i="1" s="1"/>
  <c r="F55" i="1"/>
  <c r="G55" i="1" l="1"/>
  <c r="H55" i="1" s="1"/>
  <c r="J55" i="1" s="1"/>
  <c r="D56" i="1" s="1"/>
  <c r="I56" i="1" l="1"/>
  <c r="K56" i="1" s="1"/>
  <c r="F56" i="1"/>
  <c r="G56" i="1" l="1"/>
  <c r="H56" i="1" s="1"/>
  <c r="J56" i="1" s="1"/>
  <c r="D57" i="1" s="1"/>
  <c r="I57" i="1" l="1"/>
  <c r="K57" i="1" s="1"/>
  <c r="F57" i="1"/>
  <c r="G57" i="1" l="1"/>
  <c r="H57" i="1" s="1"/>
  <c r="J57" i="1" s="1"/>
  <c r="D58" i="1" s="1"/>
  <c r="I58" i="1" l="1"/>
  <c r="K58" i="1" s="1"/>
  <c r="F58" i="1"/>
  <c r="G58" i="1" l="1"/>
  <c r="H58" i="1" s="1"/>
  <c r="J58" i="1" l="1"/>
  <c r="D59" i="1" s="1"/>
  <c r="I59" i="1" l="1"/>
  <c r="K59" i="1" s="1"/>
  <c r="F59" i="1"/>
  <c r="G59" i="1" l="1"/>
  <c r="H59" i="1" s="1"/>
  <c r="J59" i="1" s="1"/>
  <c r="D60" i="1" s="1"/>
  <c r="I60" i="1" l="1"/>
  <c r="K60" i="1" s="1"/>
  <c r="F60" i="1"/>
  <c r="G60" i="1" l="1"/>
  <c r="H60" i="1" s="1"/>
  <c r="J60" i="1" s="1"/>
  <c r="D61" i="1" s="1"/>
  <c r="I61" i="1" l="1"/>
  <c r="K61" i="1" s="1"/>
  <c r="F61" i="1"/>
  <c r="G61" i="1" l="1"/>
  <c r="H61" i="1" s="1"/>
  <c r="J61" i="1" s="1"/>
  <c r="D62" i="1" s="1"/>
  <c r="I62" i="1" l="1"/>
  <c r="K62" i="1" s="1"/>
  <c r="F62" i="1"/>
  <c r="G62" i="1" l="1"/>
  <c r="H62" i="1" s="1"/>
  <c r="J62" i="1" s="1"/>
  <c r="D63" i="1" s="1"/>
  <c r="I63" i="1" l="1"/>
  <c r="K63" i="1" s="1"/>
  <c r="F63" i="1"/>
  <c r="G63" i="1" l="1"/>
  <c r="H63" i="1" s="1"/>
  <c r="J63" i="1" s="1"/>
  <c r="D64" i="1" s="1"/>
  <c r="I64" i="1" l="1"/>
  <c r="K64" i="1" s="1"/>
  <c r="F64" i="1"/>
  <c r="G64" i="1" l="1"/>
  <c r="H64" i="1" s="1"/>
  <c r="J64" i="1" s="1"/>
  <c r="D65" i="1" s="1"/>
  <c r="I65" i="1" l="1"/>
  <c r="K65" i="1" s="1"/>
  <c r="F65" i="1"/>
  <c r="G65" i="1" l="1"/>
  <c r="H65" i="1" s="1"/>
  <c r="J65" i="1" s="1"/>
  <c r="D66" i="1" s="1"/>
  <c r="I66" i="1" l="1"/>
  <c r="K66" i="1" s="1"/>
  <c r="F66" i="1"/>
  <c r="G66" i="1" l="1"/>
  <c r="H66" i="1" s="1"/>
  <c r="J66" i="1" s="1"/>
  <c r="D67" i="1" s="1"/>
  <c r="I67" i="1" l="1"/>
  <c r="K67" i="1" s="1"/>
  <c r="F67" i="1"/>
  <c r="G67" i="1" l="1"/>
  <c r="H67" i="1" s="1"/>
  <c r="J67" i="1" s="1"/>
  <c r="D68" i="1" s="1"/>
  <c r="I68" i="1" l="1"/>
  <c r="K68" i="1" s="1"/>
  <c r="F68" i="1"/>
  <c r="G68" i="1" l="1"/>
  <c r="H68" i="1" s="1"/>
  <c r="J68" i="1" s="1"/>
  <c r="D69" i="1" s="1"/>
  <c r="I69" i="1" l="1"/>
  <c r="K69" i="1" s="1"/>
  <c r="F69" i="1"/>
  <c r="G69" i="1" l="1"/>
  <c r="H69" i="1" s="1"/>
  <c r="J69" i="1" s="1"/>
  <c r="D70" i="1" s="1"/>
  <c r="I70" i="1" l="1"/>
  <c r="K70" i="1" s="1"/>
  <c r="F70" i="1"/>
  <c r="G70" i="1" l="1"/>
  <c r="H70" i="1" s="1"/>
  <c r="J70" i="1" s="1"/>
  <c r="D71" i="1" s="1"/>
  <c r="I71" i="1" l="1"/>
  <c r="K71" i="1" s="1"/>
  <c r="F71" i="1"/>
  <c r="G71" i="1" l="1"/>
  <c r="H71" i="1" s="1"/>
  <c r="J71" i="1" s="1"/>
  <c r="D72" i="1" s="1"/>
  <c r="I72" i="1" l="1"/>
  <c r="K72" i="1" s="1"/>
  <c r="F72" i="1"/>
  <c r="G72" i="1" l="1"/>
  <c r="H72" i="1" s="1"/>
  <c r="J72" i="1" s="1"/>
  <c r="D73" i="1" s="1"/>
  <c r="I73" i="1" l="1"/>
  <c r="K73" i="1" s="1"/>
  <c r="F73" i="1"/>
  <c r="G73" i="1" l="1"/>
  <c r="H73" i="1" s="1"/>
  <c r="J73" i="1" s="1"/>
  <c r="D74" i="1" s="1"/>
  <c r="I74" i="1" l="1"/>
  <c r="K74" i="1" s="1"/>
  <c r="F74" i="1"/>
  <c r="G74" i="1" l="1"/>
  <c r="H74" i="1" s="1"/>
  <c r="J74" i="1" s="1"/>
  <c r="D75" i="1" s="1"/>
  <c r="I75" i="1" l="1"/>
  <c r="K75" i="1" s="1"/>
  <c r="F75" i="1"/>
  <c r="G75" i="1" l="1"/>
  <c r="H75" i="1" s="1"/>
  <c r="J75" i="1" s="1"/>
  <c r="D76" i="1" s="1"/>
  <c r="I76" i="1" l="1"/>
  <c r="K76" i="1" s="1"/>
  <c r="F76" i="1"/>
  <c r="G76" i="1" l="1"/>
  <c r="H76" i="1" s="1"/>
  <c r="J76" i="1" s="1"/>
  <c r="D77" i="1" s="1"/>
  <c r="F77" i="1" l="1"/>
  <c r="I77" i="1"/>
  <c r="K77" i="1" s="1"/>
  <c r="G77" i="1" l="1"/>
  <c r="H77" i="1" s="1"/>
  <c r="J77" i="1" s="1"/>
  <c r="D78" i="1" s="1"/>
  <c r="I78" i="1" l="1"/>
  <c r="K78" i="1" s="1"/>
  <c r="F78" i="1"/>
  <c r="G78" i="1" l="1"/>
  <c r="H78" i="1" s="1"/>
  <c r="J78" i="1" s="1"/>
  <c r="D79" i="1" s="1"/>
  <c r="I79" i="1" l="1"/>
  <c r="K79" i="1" s="1"/>
  <c r="F79" i="1"/>
  <c r="G79" i="1" l="1"/>
  <c r="H79" i="1" s="1"/>
  <c r="J79" i="1" s="1"/>
  <c r="D80" i="1" s="1"/>
  <c r="I80" i="1" l="1"/>
  <c r="K80" i="1" s="1"/>
  <c r="F80" i="1"/>
  <c r="G80" i="1" l="1"/>
  <c r="H80" i="1" s="1"/>
  <c r="J80" i="1" s="1"/>
  <c r="D81" i="1" s="1"/>
  <c r="I81" i="1" l="1"/>
  <c r="K81" i="1" s="1"/>
  <c r="F81" i="1"/>
  <c r="G81" i="1" l="1"/>
  <c r="H81" i="1" s="1"/>
  <c r="J81" i="1" s="1"/>
  <c r="D82" i="1" s="1"/>
  <c r="I82" i="1" l="1"/>
  <c r="K82" i="1" s="1"/>
  <c r="F82" i="1"/>
  <c r="G82" i="1" l="1"/>
  <c r="H82" i="1" s="1"/>
  <c r="J82" i="1" s="1"/>
  <c r="D83" i="1" s="1"/>
  <c r="I83" i="1" l="1"/>
  <c r="K83" i="1" s="1"/>
  <c r="F83" i="1"/>
  <c r="G83" i="1" l="1"/>
  <c r="H83" i="1" s="1"/>
  <c r="J83" i="1" s="1"/>
  <c r="D84" i="1" s="1"/>
  <c r="I84" i="1" l="1"/>
  <c r="K84" i="1" s="1"/>
  <c r="F84" i="1"/>
  <c r="G84" i="1" l="1"/>
  <c r="H84" i="1" s="1"/>
  <c r="J84" i="1" s="1"/>
  <c r="D85" i="1" s="1"/>
  <c r="I85" i="1" l="1"/>
  <c r="K85" i="1" s="1"/>
  <c r="F85" i="1"/>
  <c r="G85" i="1" l="1"/>
  <c r="H85" i="1" s="1"/>
  <c r="J85" i="1" s="1"/>
  <c r="D86" i="1" s="1"/>
  <c r="F86" i="1" l="1"/>
  <c r="I86" i="1"/>
  <c r="K86" i="1" s="1"/>
  <c r="G86" i="1" l="1"/>
  <c r="H86" i="1" s="1"/>
  <c r="J86" i="1" s="1"/>
  <c r="D87" i="1" s="1"/>
  <c r="I87" i="1" l="1"/>
  <c r="K87" i="1" s="1"/>
  <c r="F87" i="1"/>
  <c r="G87" i="1" l="1"/>
  <c r="H87" i="1" s="1"/>
  <c r="J87" i="1" s="1"/>
  <c r="D88" i="1" s="1"/>
  <c r="I88" i="1" l="1"/>
  <c r="K88" i="1" s="1"/>
  <c r="F88" i="1"/>
  <c r="G88" i="1" l="1"/>
  <c r="H88" i="1" s="1"/>
  <c r="J88" i="1" s="1"/>
  <c r="D89" i="1" s="1"/>
  <c r="I89" i="1" l="1"/>
  <c r="K89" i="1" s="1"/>
  <c r="F89" i="1"/>
  <c r="G89" i="1" l="1"/>
  <c r="H89" i="1" s="1"/>
  <c r="J89" i="1" s="1"/>
  <c r="D90" i="1" s="1"/>
  <c r="I90" i="1" l="1"/>
  <c r="K90" i="1" s="1"/>
  <c r="F90" i="1"/>
  <c r="G90" i="1" l="1"/>
  <c r="H90" i="1" s="1"/>
  <c r="J90" i="1" s="1"/>
  <c r="D91" i="1" s="1"/>
  <c r="I91" i="1" l="1"/>
  <c r="K91" i="1" s="1"/>
  <c r="F91" i="1"/>
  <c r="G91" i="1" l="1"/>
  <c r="H91" i="1" s="1"/>
  <c r="J91" i="1" s="1"/>
  <c r="D92" i="1" s="1"/>
  <c r="I92" i="1" l="1"/>
  <c r="K92" i="1" s="1"/>
  <c r="F92" i="1"/>
  <c r="G92" i="1" l="1"/>
  <c r="H92" i="1" s="1"/>
  <c r="J92" i="1" s="1"/>
  <c r="D93" i="1" s="1"/>
  <c r="I93" i="1" l="1"/>
  <c r="K93" i="1" s="1"/>
  <c r="F93" i="1"/>
  <c r="G93" i="1" l="1"/>
  <c r="H93" i="1" s="1"/>
  <c r="J93" i="1" s="1"/>
  <c r="D94" i="1" s="1"/>
  <c r="I94" i="1" l="1"/>
  <c r="K94" i="1" s="1"/>
  <c r="F94" i="1"/>
  <c r="G94" i="1" l="1"/>
  <c r="H94" i="1" s="1"/>
  <c r="J94" i="1" s="1"/>
  <c r="D95" i="1" s="1"/>
  <c r="I95" i="1" l="1"/>
  <c r="K95" i="1" s="1"/>
  <c r="F95" i="1"/>
  <c r="G95" i="1" l="1"/>
  <c r="H95" i="1" s="1"/>
  <c r="J95" i="1" s="1"/>
  <c r="D96" i="1" s="1"/>
  <c r="I96" i="1" l="1"/>
  <c r="K96" i="1" s="1"/>
  <c r="F96" i="1"/>
  <c r="G96" i="1" l="1"/>
  <c r="H96" i="1" s="1"/>
  <c r="J96" i="1" s="1"/>
  <c r="D97" i="1" s="1"/>
  <c r="I97" i="1" l="1"/>
  <c r="K97" i="1" s="1"/>
  <c r="F97" i="1"/>
  <c r="G97" i="1" l="1"/>
  <c r="H97" i="1" s="1"/>
  <c r="J97" i="1" s="1"/>
  <c r="D98" i="1" s="1"/>
  <c r="I98" i="1" l="1"/>
  <c r="K98" i="1" s="1"/>
  <c r="F98" i="1"/>
  <c r="G98" i="1" l="1"/>
  <c r="H98" i="1" s="1"/>
  <c r="J98" i="1" s="1"/>
  <c r="D99" i="1" s="1"/>
  <c r="F99" i="1" l="1"/>
  <c r="I99" i="1"/>
  <c r="K99" i="1" s="1"/>
  <c r="G99" i="1" l="1"/>
  <c r="H99" i="1" s="1"/>
  <c r="J99" i="1" s="1"/>
  <c r="D100" i="1" s="1"/>
  <c r="I100" i="1" l="1"/>
  <c r="K100" i="1" s="1"/>
  <c r="F100" i="1"/>
  <c r="G100" i="1" l="1"/>
  <c r="H100" i="1" s="1"/>
  <c r="J100" i="1" s="1"/>
  <c r="D101" i="1" s="1"/>
  <c r="F101" i="1" l="1"/>
  <c r="I101" i="1"/>
  <c r="K101" i="1" s="1"/>
  <c r="G101" i="1" l="1"/>
  <c r="H101" i="1" s="1"/>
  <c r="J101" i="1" s="1"/>
  <c r="D102" i="1" s="1"/>
  <c r="I102" i="1" l="1"/>
  <c r="K102" i="1" s="1"/>
  <c r="F102" i="1"/>
  <c r="G102" i="1" l="1"/>
  <c r="H102" i="1" s="1"/>
  <c r="J102" i="1" s="1"/>
  <c r="D103" i="1" s="1"/>
  <c r="I103" i="1" l="1"/>
  <c r="K103" i="1" s="1"/>
  <c r="F103" i="1"/>
  <c r="G103" i="1" l="1"/>
  <c r="H103" i="1" s="1"/>
  <c r="J103" i="1" s="1"/>
  <c r="D104" i="1" s="1"/>
  <c r="I104" i="1" l="1"/>
  <c r="K104" i="1" s="1"/>
  <c r="F104" i="1"/>
  <c r="G104" i="1" l="1"/>
  <c r="H104" i="1" s="1"/>
  <c r="J104" i="1" s="1"/>
  <c r="D105" i="1" s="1"/>
  <c r="I105" i="1" l="1"/>
  <c r="K105" i="1" s="1"/>
  <c r="F105" i="1"/>
  <c r="G105" i="1" l="1"/>
  <c r="H105" i="1" s="1"/>
  <c r="J105" i="1" s="1"/>
  <c r="D106" i="1" s="1"/>
  <c r="I106" i="1" l="1"/>
  <c r="K106" i="1" s="1"/>
  <c r="F106" i="1"/>
  <c r="G106" i="1" l="1"/>
  <c r="H106" i="1" s="1"/>
  <c r="J106" i="1" s="1"/>
  <c r="D107" i="1" s="1"/>
  <c r="I107" i="1" l="1"/>
  <c r="K107" i="1" s="1"/>
  <c r="F107" i="1"/>
  <c r="G107" i="1" l="1"/>
  <c r="H107" i="1" s="1"/>
  <c r="J107" i="1" s="1"/>
  <c r="D108" i="1" s="1"/>
  <c r="I108" i="1" l="1"/>
  <c r="K108" i="1" s="1"/>
  <c r="F108" i="1"/>
  <c r="G108" i="1" l="1"/>
  <c r="H108" i="1" s="1"/>
  <c r="J108" i="1" s="1"/>
  <c r="D109" i="1" s="1"/>
  <c r="I109" i="1" l="1"/>
  <c r="K109" i="1" s="1"/>
  <c r="F109" i="1"/>
  <c r="G109" i="1" l="1"/>
  <c r="H109" i="1" s="1"/>
  <c r="J109" i="1" s="1"/>
  <c r="D110" i="1" s="1"/>
  <c r="I110" i="1" l="1"/>
  <c r="K110" i="1" s="1"/>
  <c r="F110" i="1"/>
  <c r="G110" i="1" l="1"/>
  <c r="H110" i="1" s="1"/>
  <c r="J110" i="1" s="1"/>
  <c r="D111" i="1" s="1"/>
  <c r="F111" i="1" l="1"/>
  <c r="I111" i="1"/>
  <c r="K111" i="1" s="1"/>
  <c r="G111" i="1" l="1"/>
  <c r="H111" i="1" s="1"/>
  <c r="J111" i="1" s="1"/>
  <c r="D112" i="1" s="1"/>
  <c r="I112" i="1" l="1"/>
  <c r="K112" i="1" s="1"/>
  <c r="F112" i="1"/>
  <c r="G112" i="1" l="1"/>
  <c r="H112" i="1" s="1"/>
  <c r="J112" i="1" s="1"/>
  <c r="D113" i="1" s="1"/>
  <c r="I113" i="1" l="1"/>
  <c r="K113" i="1" s="1"/>
  <c r="F113" i="1"/>
  <c r="G113" i="1" l="1"/>
  <c r="H113" i="1" s="1"/>
  <c r="J113" i="1" s="1"/>
  <c r="D114" i="1" s="1"/>
  <c r="I114" i="1" l="1"/>
  <c r="K114" i="1" s="1"/>
  <c r="F114" i="1"/>
  <c r="G114" i="1" l="1"/>
  <c r="H114" i="1" s="1"/>
  <c r="J114" i="1" s="1"/>
  <c r="D115" i="1" s="1"/>
  <c r="I115" i="1" l="1"/>
  <c r="K115" i="1" s="1"/>
  <c r="F115" i="1"/>
  <c r="G115" i="1" l="1"/>
  <c r="H115" i="1" s="1"/>
  <c r="J115" i="1" s="1"/>
  <c r="D116" i="1" s="1"/>
  <c r="I116" i="1" l="1"/>
  <c r="K116" i="1" s="1"/>
  <c r="F116" i="1"/>
  <c r="G116" i="1" l="1"/>
  <c r="H116" i="1" s="1"/>
  <c r="J116" i="1" s="1"/>
  <c r="D117" i="1" s="1"/>
  <c r="F117" i="1" l="1"/>
  <c r="I117" i="1"/>
  <c r="K117" i="1" s="1"/>
  <c r="G117" i="1" l="1"/>
  <c r="H117" i="1" s="1"/>
  <c r="J117" i="1" s="1"/>
  <c r="D118" i="1" s="1"/>
  <c r="F118" i="1" l="1"/>
  <c r="I118" i="1"/>
  <c r="K118" i="1" s="1"/>
  <c r="G118" i="1" l="1"/>
  <c r="H118" i="1" s="1"/>
  <c r="J118" i="1" s="1"/>
  <c r="D119" i="1" s="1"/>
  <c r="F119" i="1" l="1"/>
  <c r="I119" i="1"/>
  <c r="K119" i="1" s="1"/>
  <c r="G119" i="1" l="1"/>
  <c r="H119" i="1" s="1"/>
  <c r="J119" i="1" s="1"/>
  <c r="D120" i="1" s="1"/>
  <c r="F120" i="1" l="1"/>
  <c r="I120" i="1"/>
  <c r="K120" i="1" s="1"/>
  <c r="G120" i="1" l="1"/>
  <c r="H120" i="1" s="1"/>
  <c r="J120" i="1" s="1"/>
  <c r="D121" i="1" s="1"/>
  <c r="I121" i="1" l="1"/>
  <c r="K121" i="1" s="1"/>
  <c r="F121" i="1"/>
  <c r="G121" i="1" l="1"/>
  <c r="H121" i="1" s="1"/>
  <c r="J121" i="1" s="1"/>
  <c r="D122" i="1" s="1"/>
  <c r="I122" i="1" l="1"/>
  <c r="K122" i="1" s="1"/>
  <c r="F122" i="1"/>
  <c r="G122" i="1" l="1"/>
  <c r="H122" i="1" s="1"/>
  <c r="J122" i="1" s="1"/>
  <c r="D123" i="1" s="1"/>
  <c r="F123" i="1" l="1"/>
  <c r="I123" i="1"/>
  <c r="K123" i="1" s="1"/>
  <c r="G123" i="1" l="1"/>
  <c r="H123" i="1" s="1"/>
  <c r="J123" i="1" s="1"/>
  <c r="D124" i="1" s="1"/>
  <c r="I124" i="1" l="1"/>
  <c r="K124" i="1" s="1"/>
  <c r="F124" i="1"/>
  <c r="G124" i="1" l="1"/>
  <c r="H124" i="1" s="1"/>
  <c r="J124" i="1" s="1"/>
  <c r="D125" i="1" s="1"/>
  <c r="I125" i="1" l="1"/>
  <c r="K125" i="1" s="1"/>
  <c r="F125" i="1"/>
  <c r="G125" i="1" l="1"/>
  <c r="H125" i="1" s="1"/>
  <c r="J125" i="1" s="1"/>
  <c r="D126" i="1" s="1"/>
  <c r="F126" i="1" l="1"/>
  <c r="I126" i="1"/>
  <c r="K126" i="1" s="1"/>
  <c r="G126" i="1" l="1"/>
  <c r="H126" i="1" s="1"/>
  <c r="J126" i="1" s="1"/>
  <c r="D127" i="1" s="1"/>
  <c r="I127" i="1" l="1"/>
  <c r="K127" i="1" s="1"/>
  <c r="F127" i="1"/>
  <c r="G127" i="1" l="1"/>
  <c r="H127" i="1" s="1"/>
  <c r="J127" i="1" s="1"/>
  <c r="D128" i="1" s="1"/>
  <c r="I128" i="1" l="1"/>
  <c r="K128" i="1" s="1"/>
  <c r="F128" i="1"/>
  <c r="G128" i="1" l="1"/>
  <c r="H128" i="1" s="1"/>
  <c r="J128" i="1" s="1"/>
  <c r="D129" i="1" s="1"/>
  <c r="I129" i="1" l="1"/>
  <c r="K129" i="1" s="1"/>
  <c r="F129" i="1"/>
  <c r="G129" i="1" l="1"/>
  <c r="H129" i="1" s="1"/>
  <c r="J129" i="1" s="1"/>
  <c r="D130" i="1" s="1"/>
  <c r="I130" i="1" l="1"/>
  <c r="K130" i="1" s="1"/>
  <c r="F130" i="1"/>
  <c r="G130" i="1" l="1"/>
  <c r="H130" i="1" s="1"/>
  <c r="J130" i="1" s="1"/>
  <c r="D131" i="1" s="1"/>
  <c r="I131" i="1" l="1"/>
  <c r="K131" i="1" s="1"/>
  <c r="F131" i="1"/>
  <c r="G131" i="1" l="1"/>
  <c r="H131" i="1" s="1"/>
  <c r="J131" i="1" s="1"/>
  <c r="D132" i="1" s="1"/>
  <c r="I132" i="1" l="1"/>
  <c r="K132" i="1" s="1"/>
  <c r="F132" i="1"/>
  <c r="G132" i="1" l="1"/>
  <c r="H132" i="1" s="1"/>
  <c r="J132" i="1" s="1"/>
  <c r="D133" i="1" s="1"/>
  <c r="I133" i="1" l="1"/>
  <c r="K133" i="1" s="1"/>
  <c r="F133" i="1"/>
  <c r="G133" i="1" l="1"/>
  <c r="H133" i="1" s="1"/>
  <c r="J133" i="1" s="1"/>
  <c r="D134" i="1" s="1"/>
  <c r="I134" i="1" l="1"/>
  <c r="K134" i="1" s="1"/>
  <c r="F134" i="1"/>
  <c r="G134" i="1" l="1"/>
  <c r="H134" i="1" s="1"/>
  <c r="J134" i="1" s="1"/>
  <c r="D135" i="1" s="1"/>
  <c r="I135" i="1" l="1"/>
  <c r="K135" i="1" s="1"/>
  <c r="F135" i="1"/>
  <c r="G135" i="1" l="1"/>
  <c r="H135" i="1" s="1"/>
  <c r="J135" i="1" s="1"/>
  <c r="D136" i="1" s="1"/>
  <c r="I136" i="1" l="1"/>
  <c r="K136" i="1" s="1"/>
  <c r="F136" i="1"/>
  <c r="G136" i="1" l="1"/>
  <c r="H136" i="1" s="1"/>
  <c r="J136" i="1" s="1"/>
  <c r="D137" i="1" s="1"/>
  <c r="I137" i="1" l="1"/>
  <c r="K137" i="1" s="1"/>
  <c r="F137" i="1"/>
  <c r="G137" i="1" l="1"/>
  <c r="H137" i="1" s="1"/>
  <c r="J137" i="1" s="1"/>
  <c r="D138" i="1" s="1"/>
  <c r="F138" i="1" l="1"/>
  <c r="I138" i="1"/>
  <c r="K138" i="1" s="1"/>
  <c r="G138" i="1" l="1"/>
  <c r="H138" i="1" s="1"/>
  <c r="J138" i="1" s="1"/>
  <c r="D139" i="1" s="1"/>
  <c r="F139" i="1" l="1"/>
  <c r="I139" i="1"/>
  <c r="K139" i="1" s="1"/>
  <c r="G139" i="1" l="1"/>
  <c r="H139" i="1" s="1"/>
  <c r="J139" i="1" s="1"/>
  <c r="D140" i="1" s="1"/>
  <c r="I140" i="1" l="1"/>
  <c r="K140" i="1" s="1"/>
  <c r="F140" i="1"/>
  <c r="G140" i="1" l="1"/>
  <c r="H140" i="1" s="1"/>
  <c r="J140" i="1" s="1"/>
  <c r="D141" i="1" s="1"/>
  <c r="I141" i="1" l="1"/>
  <c r="K141" i="1" s="1"/>
  <c r="F141" i="1"/>
  <c r="G141" i="1" l="1"/>
  <c r="H141" i="1" s="1"/>
  <c r="J141" i="1" s="1"/>
  <c r="D142" i="1" s="1"/>
  <c r="I142" i="1" l="1"/>
  <c r="K142" i="1" s="1"/>
  <c r="F142" i="1"/>
  <c r="G142" i="1" l="1"/>
  <c r="H142" i="1" s="1"/>
  <c r="J142" i="1" s="1"/>
  <c r="D143" i="1" s="1"/>
  <c r="I143" i="1" l="1"/>
  <c r="K143" i="1" s="1"/>
  <c r="F143" i="1"/>
  <c r="G143" i="1" l="1"/>
  <c r="H143" i="1" s="1"/>
  <c r="J143" i="1" s="1"/>
  <c r="D144" i="1" s="1"/>
  <c r="I144" i="1" l="1"/>
  <c r="K144" i="1" s="1"/>
  <c r="F144" i="1"/>
  <c r="G144" i="1" l="1"/>
  <c r="H144" i="1" s="1"/>
  <c r="J144" i="1" s="1"/>
  <c r="D145" i="1" s="1"/>
  <c r="I145" i="1" l="1"/>
  <c r="K145" i="1" s="1"/>
  <c r="F145" i="1"/>
  <c r="G145" i="1" l="1"/>
  <c r="H145" i="1" s="1"/>
  <c r="J145" i="1" s="1"/>
  <c r="D146" i="1" s="1"/>
  <c r="I146" i="1" l="1"/>
  <c r="K146" i="1" s="1"/>
  <c r="F146" i="1"/>
  <c r="G146" i="1" l="1"/>
  <c r="H146" i="1" s="1"/>
  <c r="J146" i="1" s="1"/>
  <c r="D147" i="1" s="1"/>
  <c r="I147" i="1" l="1"/>
  <c r="K147" i="1" s="1"/>
  <c r="F147" i="1"/>
  <c r="G147" i="1" l="1"/>
  <c r="H147" i="1" s="1"/>
  <c r="J147" i="1" s="1"/>
  <c r="D148" i="1" s="1"/>
  <c r="I148" i="1" l="1"/>
  <c r="K148" i="1" s="1"/>
  <c r="F148" i="1"/>
  <c r="G148" i="1" l="1"/>
  <c r="H148" i="1" s="1"/>
  <c r="J148" i="1" s="1"/>
  <c r="D149" i="1" s="1"/>
  <c r="I149" i="1" l="1"/>
  <c r="K149" i="1" s="1"/>
  <c r="F149" i="1"/>
  <c r="G149" i="1" l="1"/>
  <c r="H149" i="1" s="1"/>
  <c r="J149" i="1" s="1"/>
  <c r="D150" i="1" s="1"/>
  <c r="I150" i="1" l="1"/>
  <c r="K150" i="1" s="1"/>
  <c r="F150" i="1"/>
  <c r="G150" i="1" l="1"/>
  <c r="H150" i="1" s="1"/>
  <c r="J150" i="1" s="1"/>
  <c r="D151" i="1" s="1"/>
  <c r="I151" i="1" l="1"/>
  <c r="K151" i="1" s="1"/>
  <c r="F151" i="1"/>
  <c r="G151" i="1" l="1"/>
  <c r="H151" i="1" s="1"/>
  <c r="J151" i="1" s="1"/>
  <c r="D152" i="1" s="1"/>
  <c r="I152" i="1" l="1"/>
  <c r="K152" i="1" s="1"/>
  <c r="F152" i="1"/>
  <c r="G152" i="1" l="1"/>
  <c r="H152" i="1" s="1"/>
  <c r="J152" i="1" s="1"/>
  <c r="D153" i="1" s="1"/>
  <c r="I153" i="1" l="1"/>
  <c r="K153" i="1" s="1"/>
  <c r="F153" i="1"/>
  <c r="G153" i="1" l="1"/>
  <c r="H153" i="1" s="1"/>
  <c r="J153" i="1" s="1"/>
  <c r="D154" i="1" s="1"/>
  <c r="I154" i="1" l="1"/>
  <c r="K154" i="1" s="1"/>
  <c r="F154" i="1"/>
  <c r="G154" i="1" l="1"/>
  <c r="H154" i="1" s="1"/>
  <c r="J154" i="1" s="1"/>
  <c r="D155" i="1" s="1"/>
  <c r="I155" i="1" l="1"/>
  <c r="K155" i="1" s="1"/>
  <c r="F155" i="1"/>
  <c r="G155" i="1" l="1"/>
  <c r="H155" i="1" s="1"/>
  <c r="J155" i="1" s="1"/>
  <c r="D156" i="1" s="1"/>
  <c r="F156" i="1" l="1"/>
  <c r="I156" i="1"/>
  <c r="K156" i="1" s="1"/>
  <c r="G156" i="1" l="1"/>
  <c r="H156" i="1" s="1"/>
  <c r="J156" i="1" s="1"/>
  <c r="D157" i="1" s="1"/>
  <c r="I157" i="1" l="1"/>
  <c r="K157" i="1" s="1"/>
  <c r="F157" i="1"/>
  <c r="G157" i="1" l="1"/>
  <c r="H157" i="1" s="1"/>
  <c r="J157" i="1" s="1"/>
  <c r="D158" i="1" s="1"/>
  <c r="I158" i="1" l="1"/>
  <c r="K158" i="1" s="1"/>
  <c r="F158" i="1"/>
  <c r="G158" i="1" l="1"/>
  <c r="H158" i="1" s="1"/>
  <c r="J158" i="1" s="1"/>
  <c r="D159" i="1" s="1"/>
  <c r="I159" i="1" l="1"/>
  <c r="K159" i="1" s="1"/>
  <c r="F159" i="1"/>
  <c r="G159" i="1" l="1"/>
  <c r="H159" i="1" s="1"/>
  <c r="J159" i="1" s="1"/>
  <c r="D160" i="1" s="1"/>
  <c r="F160" i="1" l="1"/>
  <c r="I160" i="1"/>
  <c r="K160" i="1" s="1"/>
  <c r="G160" i="1" l="1"/>
  <c r="H160" i="1" s="1"/>
  <c r="J160" i="1" s="1"/>
  <c r="D161" i="1" s="1"/>
  <c r="I161" i="1" l="1"/>
  <c r="K161" i="1" s="1"/>
  <c r="F161" i="1"/>
  <c r="G161" i="1" l="1"/>
  <c r="H161" i="1" s="1"/>
  <c r="J161" i="1" s="1"/>
  <c r="D162" i="1" s="1"/>
  <c r="I162" i="1" l="1"/>
  <c r="K162" i="1" s="1"/>
  <c r="F162" i="1"/>
  <c r="G162" i="1" l="1"/>
  <c r="H162" i="1" s="1"/>
  <c r="J162" i="1" s="1"/>
  <c r="D163" i="1" s="1"/>
  <c r="I163" i="1" l="1"/>
  <c r="K163" i="1" s="1"/>
  <c r="F163" i="1"/>
  <c r="G163" i="1" l="1"/>
  <c r="H163" i="1" s="1"/>
  <c r="J163" i="1" s="1"/>
  <c r="D164" i="1" s="1"/>
  <c r="I164" i="1" l="1"/>
  <c r="K164" i="1" s="1"/>
  <c r="F164" i="1"/>
  <c r="G164" i="1" l="1"/>
  <c r="H164" i="1" s="1"/>
  <c r="J164" i="1" s="1"/>
  <c r="D165" i="1" s="1"/>
  <c r="I165" i="1" l="1"/>
  <c r="K165" i="1" s="1"/>
  <c r="F165" i="1"/>
  <c r="G165" i="1" l="1"/>
  <c r="H165" i="1" s="1"/>
  <c r="J165" i="1" s="1"/>
  <c r="D166" i="1" s="1"/>
  <c r="F166" i="1" l="1"/>
  <c r="I166" i="1"/>
  <c r="K166" i="1" s="1"/>
  <c r="G166" i="1" l="1"/>
  <c r="H166" i="1" s="1"/>
  <c r="J166" i="1" s="1"/>
  <c r="D167" i="1" s="1"/>
  <c r="I167" i="1" l="1"/>
  <c r="K167" i="1" s="1"/>
  <c r="F167" i="1"/>
  <c r="G167" i="1" l="1"/>
  <c r="H167" i="1" s="1"/>
  <c r="J167" i="1" s="1"/>
  <c r="D168" i="1" s="1"/>
  <c r="I168" i="1" l="1"/>
  <c r="K168" i="1" s="1"/>
  <c r="F168" i="1"/>
  <c r="G168" i="1" l="1"/>
  <c r="H168" i="1" s="1"/>
  <c r="J168" i="1" s="1"/>
  <c r="D169" i="1" s="1"/>
  <c r="F169" i="1" l="1"/>
  <c r="I169" i="1"/>
  <c r="K169" i="1" s="1"/>
  <c r="G169" i="1" l="1"/>
  <c r="H169" i="1" s="1"/>
  <c r="J169" i="1" s="1"/>
  <c r="D170" i="1" s="1"/>
  <c r="I170" i="1" l="1"/>
  <c r="K170" i="1" s="1"/>
  <c r="F170" i="1"/>
  <c r="G170" i="1" l="1"/>
  <c r="H170" i="1" s="1"/>
  <c r="J170" i="1" s="1"/>
  <c r="D171" i="1" s="1"/>
  <c r="I171" i="1" l="1"/>
  <c r="K171" i="1" s="1"/>
  <c r="F171" i="1"/>
  <c r="G171" i="1" l="1"/>
  <c r="H171" i="1" s="1"/>
  <c r="J171" i="1" s="1"/>
  <c r="D172" i="1" s="1"/>
  <c r="I172" i="1" l="1"/>
  <c r="K172" i="1" s="1"/>
  <c r="F172" i="1"/>
  <c r="G172" i="1" l="1"/>
  <c r="H172" i="1" s="1"/>
  <c r="J172" i="1" s="1"/>
  <c r="D173" i="1" s="1"/>
  <c r="I173" i="1" l="1"/>
  <c r="K173" i="1" s="1"/>
  <c r="F173" i="1"/>
  <c r="G173" i="1" l="1"/>
  <c r="H173" i="1" s="1"/>
  <c r="J173" i="1" s="1"/>
  <c r="D174" i="1" s="1"/>
  <c r="I174" i="1" l="1"/>
  <c r="K174" i="1" s="1"/>
  <c r="F174" i="1"/>
  <c r="G174" i="1" l="1"/>
  <c r="H174" i="1" s="1"/>
  <c r="J174" i="1" s="1"/>
  <c r="D175" i="1" s="1"/>
  <c r="I175" i="1" l="1"/>
  <c r="K175" i="1" s="1"/>
  <c r="F175" i="1"/>
  <c r="G175" i="1" l="1"/>
  <c r="H175" i="1" s="1"/>
  <c r="J175" i="1" s="1"/>
  <c r="D176" i="1" s="1"/>
  <c r="I176" i="1" l="1"/>
  <c r="K176" i="1" s="1"/>
  <c r="F176" i="1"/>
  <c r="G176" i="1" l="1"/>
  <c r="H176" i="1" s="1"/>
  <c r="J176" i="1" s="1"/>
  <c r="D177" i="1" s="1"/>
  <c r="I177" i="1" l="1"/>
  <c r="K177" i="1" s="1"/>
  <c r="F177" i="1"/>
  <c r="G177" i="1" l="1"/>
  <c r="H177" i="1" s="1"/>
  <c r="J177" i="1" s="1"/>
  <c r="D178" i="1" s="1"/>
  <c r="I178" i="1" l="1"/>
  <c r="K178" i="1" s="1"/>
  <c r="F178" i="1"/>
  <c r="G178" i="1" l="1"/>
  <c r="H178" i="1" s="1"/>
  <c r="J178" i="1" s="1"/>
  <c r="D179" i="1" s="1"/>
  <c r="I179" i="1" l="1"/>
  <c r="K179" i="1" s="1"/>
  <c r="F179" i="1"/>
  <c r="G179" i="1" l="1"/>
  <c r="H179" i="1" s="1"/>
  <c r="J179" i="1" s="1"/>
  <c r="D180" i="1" s="1"/>
  <c r="I180" i="1" l="1"/>
  <c r="K180" i="1" s="1"/>
  <c r="F180" i="1"/>
  <c r="G180" i="1" l="1"/>
  <c r="H180" i="1" s="1"/>
  <c r="J180" i="1" s="1"/>
  <c r="D181" i="1" s="1"/>
  <c r="I181" i="1" l="1"/>
  <c r="K181" i="1" s="1"/>
  <c r="F181" i="1"/>
  <c r="G181" i="1" l="1"/>
  <c r="H181" i="1" s="1"/>
  <c r="J181" i="1" s="1"/>
  <c r="D182" i="1" s="1"/>
  <c r="I182" i="1" l="1"/>
  <c r="K182" i="1" s="1"/>
  <c r="F182" i="1"/>
  <c r="G182" i="1" l="1"/>
  <c r="H182" i="1" s="1"/>
  <c r="J182" i="1" s="1"/>
  <c r="D183" i="1" s="1"/>
  <c r="I183" i="1" l="1"/>
  <c r="K183" i="1" s="1"/>
  <c r="F183" i="1"/>
  <c r="G183" i="1" l="1"/>
  <c r="H183" i="1" s="1"/>
  <c r="J183" i="1" s="1"/>
  <c r="D184" i="1" s="1"/>
  <c r="I184" i="1" l="1"/>
  <c r="K184" i="1" s="1"/>
  <c r="F184" i="1"/>
  <c r="G184" i="1" l="1"/>
  <c r="H184" i="1" s="1"/>
  <c r="J184" i="1" s="1"/>
  <c r="D185" i="1" s="1"/>
  <c r="I185" i="1" l="1"/>
  <c r="K185" i="1" s="1"/>
  <c r="F185" i="1"/>
  <c r="G185" i="1" l="1"/>
  <c r="H185" i="1" s="1"/>
  <c r="J185" i="1" s="1"/>
  <c r="D186" i="1" s="1"/>
  <c r="I186" i="1" l="1"/>
  <c r="K186" i="1" s="1"/>
  <c r="F186" i="1"/>
  <c r="G186" i="1" l="1"/>
  <c r="H186" i="1" s="1"/>
  <c r="J186" i="1" s="1"/>
  <c r="D187" i="1" s="1"/>
  <c r="I187" i="1" l="1"/>
  <c r="K187" i="1" s="1"/>
  <c r="F187" i="1"/>
  <c r="G187" i="1" l="1"/>
  <c r="H187" i="1" s="1"/>
  <c r="J187" i="1" s="1"/>
  <c r="D188" i="1" s="1"/>
  <c r="I188" i="1" l="1"/>
  <c r="K188" i="1" s="1"/>
  <c r="F188" i="1"/>
  <c r="G188" i="1" l="1"/>
  <c r="H188" i="1" s="1"/>
  <c r="J188" i="1" s="1"/>
  <c r="D189" i="1" s="1"/>
  <c r="I189" i="1" l="1"/>
  <c r="K189" i="1" s="1"/>
  <c r="F189" i="1"/>
  <c r="G189" i="1" l="1"/>
  <c r="H189" i="1" s="1"/>
  <c r="J189" i="1" s="1"/>
  <c r="D190" i="1" s="1"/>
  <c r="I190" i="1" l="1"/>
  <c r="K190" i="1" s="1"/>
  <c r="F190" i="1"/>
  <c r="G190" i="1" l="1"/>
  <c r="H190" i="1" s="1"/>
  <c r="J190" i="1" s="1"/>
  <c r="D191" i="1" s="1"/>
  <c r="I191" i="1" l="1"/>
  <c r="K191" i="1" s="1"/>
  <c r="F191" i="1"/>
  <c r="G191" i="1" l="1"/>
  <c r="H191" i="1" s="1"/>
  <c r="J191" i="1" s="1"/>
  <c r="D192" i="1" s="1"/>
  <c r="I192" i="1" l="1"/>
  <c r="K192" i="1" s="1"/>
  <c r="F192" i="1"/>
  <c r="G192" i="1" l="1"/>
  <c r="H192" i="1" s="1"/>
  <c r="J192" i="1" s="1"/>
  <c r="D193" i="1" s="1"/>
  <c r="F193" i="1" l="1"/>
  <c r="I193" i="1"/>
  <c r="K193" i="1" s="1"/>
  <c r="G193" i="1" l="1"/>
  <c r="H193" i="1" s="1"/>
  <c r="J193" i="1" s="1"/>
  <c r="D194" i="1" s="1"/>
  <c r="I194" i="1" l="1"/>
  <c r="K194" i="1" s="1"/>
  <c r="F194" i="1"/>
  <c r="G194" i="1" l="1"/>
  <c r="H194" i="1" s="1"/>
  <c r="J194" i="1" s="1"/>
  <c r="D195" i="1" s="1"/>
  <c r="F195" i="1" l="1"/>
  <c r="I195" i="1"/>
  <c r="K195" i="1" s="1"/>
  <c r="G195" i="1" l="1"/>
  <c r="H195" i="1" s="1"/>
  <c r="J195" i="1" s="1"/>
  <c r="D196" i="1" s="1"/>
  <c r="I196" i="1" l="1"/>
  <c r="K196" i="1" s="1"/>
  <c r="F196" i="1"/>
  <c r="G196" i="1" l="1"/>
  <c r="H196" i="1" s="1"/>
  <c r="J196" i="1" s="1"/>
  <c r="D197" i="1" s="1"/>
  <c r="I197" i="1" l="1"/>
  <c r="K197" i="1" s="1"/>
  <c r="F197" i="1"/>
  <c r="G197" i="1" l="1"/>
  <c r="H197" i="1" s="1"/>
  <c r="J197" i="1" s="1"/>
  <c r="D198" i="1" s="1"/>
  <c r="I198" i="1" l="1"/>
  <c r="K198" i="1" s="1"/>
  <c r="F198" i="1"/>
  <c r="G198" i="1" l="1"/>
  <c r="H198" i="1" s="1"/>
  <c r="J198" i="1" s="1"/>
  <c r="D199" i="1" s="1"/>
  <c r="I199" i="1" l="1"/>
  <c r="K199" i="1" s="1"/>
  <c r="F199" i="1"/>
  <c r="G199" i="1" l="1"/>
  <c r="H199" i="1" s="1"/>
  <c r="J199" i="1" s="1"/>
  <c r="D200" i="1" s="1"/>
  <c r="I200" i="1" l="1"/>
  <c r="K200" i="1" s="1"/>
  <c r="F200" i="1"/>
  <c r="G200" i="1" l="1"/>
  <c r="H200" i="1" s="1"/>
  <c r="J200" i="1" s="1"/>
  <c r="D201" i="1" s="1"/>
  <c r="I201" i="1" l="1"/>
  <c r="K201" i="1" s="1"/>
  <c r="F201" i="1"/>
  <c r="G201" i="1" l="1"/>
  <c r="H201" i="1" s="1"/>
  <c r="J201" i="1" s="1"/>
  <c r="D202" i="1" s="1"/>
  <c r="I202" i="1" l="1"/>
  <c r="K202" i="1" s="1"/>
  <c r="F202" i="1"/>
  <c r="G202" i="1" l="1"/>
  <c r="H202" i="1" s="1"/>
  <c r="J202" i="1" s="1"/>
  <c r="D203" i="1" s="1"/>
  <c r="F203" i="1" l="1"/>
  <c r="I203" i="1"/>
  <c r="K203" i="1" s="1"/>
  <c r="G203" i="1" l="1"/>
  <c r="H203" i="1" s="1"/>
  <c r="J203" i="1" s="1"/>
  <c r="D204" i="1" s="1"/>
  <c r="I204" i="1" l="1"/>
  <c r="K204" i="1" s="1"/>
  <c r="F204" i="1"/>
  <c r="G204" i="1" l="1"/>
  <c r="H204" i="1" s="1"/>
  <c r="J204" i="1" s="1"/>
  <c r="D205" i="1" s="1"/>
  <c r="I205" i="1" l="1"/>
  <c r="K205" i="1" s="1"/>
  <c r="F205" i="1"/>
  <c r="G205" i="1" l="1"/>
  <c r="H205" i="1" s="1"/>
  <c r="J205" i="1" s="1"/>
  <c r="D206" i="1" s="1"/>
  <c r="I206" i="1" l="1"/>
  <c r="K206" i="1" s="1"/>
  <c r="F206" i="1"/>
  <c r="G206" i="1" l="1"/>
  <c r="H206" i="1" s="1"/>
  <c r="J206" i="1" s="1"/>
  <c r="D207" i="1" s="1"/>
  <c r="F207" i="1" l="1"/>
  <c r="I207" i="1"/>
  <c r="K207" i="1" s="1"/>
  <c r="G207" i="1" l="1"/>
  <c r="H207" i="1" s="1"/>
  <c r="J207" i="1" s="1"/>
  <c r="D208" i="1" s="1"/>
  <c r="F208" i="1" l="1"/>
  <c r="I208" i="1"/>
  <c r="K208" i="1" s="1"/>
  <c r="G208" i="1" l="1"/>
  <c r="H208" i="1" s="1"/>
  <c r="J208" i="1" s="1"/>
  <c r="D209" i="1" s="1"/>
  <c r="F209" i="1" l="1"/>
  <c r="I209" i="1"/>
  <c r="K209" i="1" s="1"/>
  <c r="G209" i="1" l="1"/>
  <c r="H209" i="1" s="1"/>
  <c r="J209" i="1" s="1"/>
  <c r="D210" i="1" s="1"/>
  <c r="I210" i="1" l="1"/>
  <c r="K210" i="1" s="1"/>
  <c r="F210" i="1"/>
  <c r="G210" i="1" l="1"/>
  <c r="H210" i="1" s="1"/>
  <c r="J210" i="1" s="1"/>
  <c r="D211" i="1" s="1"/>
  <c r="I211" i="1" l="1"/>
  <c r="K211" i="1" s="1"/>
  <c r="F211" i="1"/>
  <c r="G211" i="1" l="1"/>
  <c r="H211" i="1" s="1"/>
  <c r="J211" i="1" s="1"/>
  <c r="D212" i="1" s="1"/>
  <c r="I212" i="1" l="1"/>
  <c r="K212" i="1" s="1"/>
  <c r="F212" i="1"/>
  <c r="G212" i="1" l="1"/>
  <c r="H212" i="1" s="1"/>
  <c r="J212" i="1" s="1"/>
  <c r="D213" i="1" s="1"/>
  <c r="I213" i="1" l="1"/>
  <c r="K213" i="1" s="1"/>
  <c r="F213" i="1"/>
  <c r="G213" i="1" l="1"/>
  <c r="H213" i="1" s="1"/>
  <c r="J213" i="1" s="1"/>
  <c r="D214" i="1" s="1"/>
  <c r="F214" i="1" l="1"/>
  <c r="I214" i="1"/>
  <c r="K214" i="1" s="1"/>
  <c r="G214" i="1" l="1"/>
  <c r="H214" i="1" s="1"/>
  <c r="J214" i="1" s="1"/>
  <c r="D215" i="1" s="1"/>
  <c r="I215" i="1" l="1"/>
  <c r="K215" i="1" s="1"/>
  <c r="F215" i="1"/>
  <c r="G215" i="1" l="1"/>
  <c r="H215" i="1" s="1"/>
  <c r="J215" i="1" s="1"/>
  <c r="D216" i="1" s="1"/>
  <c r="I216" i="1" l="1"/>
  <c r="K216" i="1" s="1"/>
  <c r="F216" i="1"/>
  <c r="G216" i="1" l="1"/>
  <c r="H216" i="1" s="1"/>
  <c r="J216" i="1" s="1"/>
  <c r="D217" i="1" s="1"/>
  <c r="I217" i="1" l="1"/>
  <c r="K217" i="1" s="1"/>
  <c r="F217" i="1"/>
  <c r="G217" i="1" l="1"/>
  <c r="H217" i="1" s="1"/>
  <c r="J217" i="1" s="1"/>
  <c r="D218" i="1" s="1"/>
  <c r="I218" i="1" l="1"/>
  <c r="K218" i="1" s="1"/>
  <c r="F218" i="1"/>
  <c r="G218" i="1" l="1"/>
  <c r="H218" i="1" s="1"/>
  <c r="J218" i="1" s="1"/>
  <c r="D219" i="1" s="1"/>
  <c r="F219" i="1" l="1"/>
  <c r="I219" i="1"/>
  <c r="K219" i="1" s="1"/>
  <c r="G219" i="1" l="1"/>
  <c r="H219" i="1" s="1"/>
  <c r="J219" i="1" s="1"/>
  <c r="D220" i="1" s="1"/>
  <c r="I220" i="1" l="1"/>
  <c r="K220" i="1" s="1"/>
  <c r="F220" i="1"/>
  <c r="G220" i="1" l="1"/>
  <c r="H220" i="1" s="1"/>
  <c r="J220" i="1" s="1"/>
  <c r="D221" i="1" s="1"/>
  <c r="I221" i="1" l="1"/>
  <c r="K221" i="1" s="1"/>
  <c r="F221" i="1"/>
  <c r="G221" i="1" l="1"/>
  <c r="H221" i="1" s="1"/>
  <c r="J221" i="1" s="1"/>
  <c r="D222" i="1" s="1"/>
  <c r="I222" i="1" l="1"/>
  <c r="K222" i="1" s="1"/>
  <c r="F222" i="1"/>
  <c r="G222" i="1" l="1"/>
  <c r="H222" i="1" s="1"/>
  <c r="J222" i="1" s="1"/>
  <c r="D223" i="1" s="1"/>
  <c r="I223" i="1" l="1"/>
  <c r="K223" i="1" s="1"/>
  <c r="F223" i="1"/>
  <c r="G223" i="1" l="1"/>
  <c r="H223" i="1" s="1"/>
  <c r="J223" i="1" s="1"/>
  <c r="D224" i="1" s="1"/>
  <c r="I224" i="1" l="1"/>
  <c r="K224" i="1" s="1"/>
  <c r="F224" i="1"/>
  <c r="G224" i="1" l="1"/>
  <c r="H224" i="1" s="1"/>
  <c r="J224" i="1" s="1"/>
  <c r="D225" i="1" s="1"/>
  <c r="F225" i="1" l="1"/>
  <c r="I225" i="1"/>
  <c r="K225" i="1" s="1"/>
  <c r="G225" i="1" l="1"/>
  <c r="H225" i="1" s="1"/>
  <c r="J225" i="1" s="1"/>
  <c r="D226" i="1" s="1"/>
  <c r="I226" i="1" l="1"/>
  <c r="K226" i="1" s="1"/>
  <c r="F226" i="1"/>
  <c r="G226" i="1" l="1"/>
  <c r="H226" i="1" s="1"/>
  <c r="J226" i="1" s="1"/>
  <c r="D227" i="1" s="1"/>
  <c r="F227" i="1" l="1"/>
  <c r="I227" i="1"/>
  <c r="K227" i="1" s="1"/>
  <c r="G227" i="1" l="1"/>
  <c r="H227" i="1" s="1"/>
  <c r="J227" i="1" s="1"/>
  <c r="D228" i="1" s="1"/>
  <c r="I228" i="1" l="1"/>
  <c r="K228" i="1" s="1"/>
  <c r="F228" i="1"/>
  <c r="G228" i="1" l="1"/>
  <c r="H228" i="1" s="1"/>
  <c r="J228" i="1" s="1"/>
  <c r="D229" i="1" s="1"/>
  <c r="I229" i="1" l="1"/>
  <c r="K229" i="1" s="1"/>
  <c r="F229" i="1"/>
  <c r="G229" i="1" l="1"/>
  <c r="H229" i="1" s="1"/>
  <c r="J229" i="1" s="1"/>
  <c r="D230" i="1" s="1"/>
  <c r="I230" i="1" l="1"/>
  <c r="K230" i="1" s="1"/>
  <c r="F230" i="1"/>
  <c r="G230" i="1" l="1"/>
  <c r="H230" i="1" s="1"/>
  <c r="J230" i="1" s="1"/>
  <c r="D231" i="1" s="1"/>
  <c r="I231" i="1" l="1"/>
  <c r="K231" i="1" s="1"/>
  <c r="F231" i="1"/>
  <c r="G231" i="1" l="1"/>
  <c r="H231" i="1" s="1"/>
  <c r="J231" i="1" s="1"/>
  <c r="D232" i="1" s="1"/>
  <c r="I232" i="1" l="1"/>
  <c r="K232" i="1" s="1"/>
  <c r="F232" i="1"/>
  <c r="G232" i="1" l="1"/>
  <c r="H232" i="1" s="1"/>
  <c r="J232" i="1" s="1"/>
  <c r="D233" i="1" s="1"/>
  <c r="F233" i="1" l="1"/>
  <c r="I233" i="1"/>
  <c r="K233" i="1" s="1"/>
  <c r="G233" i="1" l="1"/>
  <c r="H233" i="1" s="1"/>
  <c r="J233" i="1" s="1"/>
  <c r="D234" i="1" s="1"/>
  <c r="I234" i="1" l="1"/>
  <c r="K234" i="1" s="1"/>
  <c r="F234" i="1"/>
  <c r="G234" i="1" l="1"/>
  <c r="H234" i="1" s="1"/>
  <c r="J234" i="1" s="1"/>
  <c r="D235" i="1" s="1"/>
  <c r="I235" i="1" l="1"/>
  <c r="K235" i="1" s="1"/>
  <c r="F235" i="1"/>
  <c r="G235" i="1" l="1"/>
  <c r="H235" i="1" s="1"/>
  <c r="J235" i="1" s="1"/>
  <c r="D236" i="1" s="1"/>
  <c r="I236" i="1" l="1"/>
  <c r="K236" i="1" s="1"/>
  <c r="F236" i="1"/>
  <c r="G236" i="1" l="1"/>
  <c r="H236" i="1" s="1"/>
  <c r="J236" i="1" s="1"/>
  <c r="D237" i="1" s="1"/>
  <c r="I237" i="1" l="1"/>
  <c r="K237" i="1" s="1"/>
  <c r="F237" i="1"/>
  <c r="G237" i="1" l="1"/>
  <c r="H237" i="1" s="1"/>
  <c r="J237" i="1" s="1"/>
  <c r="D238" i="1" s="1"/>
  <c r="I238" i="1" l="1"/>
  <c r="K238" i="1" s="1"/>
  <c r="F238" i="1"/>
  <c r="G238" i="1" l="1"/>
  <c r="H238" i="1" s="1"/>
  <c r="J238" i="1" s="1"/>
  <c r="D239" i="1" s="1"/>
  <c r="F239" i="1" l="1"/>
  <c r="I239" i="1"/>
  <c r="K239" i="1" s="1"/>
  <c r="G239" i="1" l="1"/>
  <c r="H239" i="1" s="1"/>
  <c r="J239" i="1" s="1"/>
  <c r="D240" i="1" s="1"/>
  <c r="F240" i="1" l="1"/>
  <c r="I240" i="1"/>
  <c r="K240" i="1" s="1"/>
  <c r="G240" i="1" l="1"/>
  <c r="H240" i="1" s="1"/>
  <c r="J240" i="1" s="1"/>
  <c r="D241" i="1" s="1"/>
  <c r="F241" i="1" l="1"/>
  <c r="I241" i="1"/>
  <c r="K241" i="1" s="1"/>
  <c r="G241" i="1" l="1"/>
  <c r="H241" i="1" s="1"/>
  <c r="J241" i="1" s="1"/>
  <c r="D242" i="1" s="1"/>
  <c r="I242" i="1" l="1"/>
  <c r="K242" i="1" s="1"/>
  <c r="F242" i="1"/>
  <c r="G242" i="1" l="1"/>
  <c r="H242" i="1" s="1"/>
  <c r="J242" i="1" s="1"/>
  <c r="D243" i="1" s="1"/>
  <c r="F243" i="1" l="1"/>
  <c r="I243" i="1"/>
  <c r="K243" i="1" s="1"/>
  <c r="G243" i="1" l="1"/>
  <c r="H243" i="1" s="1"/>
  <c r="J243" i="1" s="1"/>
  <c r="D244" i="1" s="1"/>
  <c r="F244" i="1" l="1"/>
  <c r="I244" i="1"/>
  <c r="K244" i="1" s="1"/>
  <c r="G244" i="1" l="1"/>
  <c r="H244" i="1" s="1"/>
  <c r="J244" i="1" s="1"/>
  <c r="D245" i="1" s="1"/>
  <c r="I245" i="1" l="1"/>
  <c r="K245" i="1" s="1"/>
  <c r="F245" i="1"/>
  <c r="G245" i="1" l="1"/>
  <c r="H245" i="1" s="1"/>
  <c r="J245" i="1" s="1"/>
  <c r="D246" i="1" s="1"/>
  <c r="I246" i="1" l="1"/>
  <c r="K246" i="1" s="1"/>
  <c r="F246" i="1"/>
  <c r="G246" i="1" l="1"/>
  <c r="H246" i="1" s="1"/>
  <c r="J246" i="1" s="1"/>
  <c r="D247" i="1" s="1"/>
  <c r="I247" i="1" l="1"/>
  <c r="K247" i="1" s="1"/>
  <c r="F247" i="1"/>
  <c r="G247" i="1" l="1"/>
  <c r="H247" i="1" s="1"/>
  <c r="J247" i="1" s="1"/>
  <c r="D248" i="1" s="1"/>
  <c r="F248" i="1" l="1"/>
  <c r="I248" i="1"/>
  <c r="K248" i="1" s="1"/>
  <c r="G248" i="1" l="1"/>
  <c r="H248" i="1" s="1"/>
  <c r="J248" i="1" s="1"/>
  <c r="D249" i="1" s="1"/>
  <c r="I249" i="1" l="1"/>
  <c r="K249" i="1" s="1"/>
  <c r="F249" i="1"/>
  <c r="G249" i="1" l="1"/>
  <c r="H249" i="1" s="1"/>
  <c r="J249" i="1" s="1"/>
  <c r="D250" i="1" s="1"/>
  <c r="I250" i="1" l="1"/>
  <c r="K250" i="1" s="1"/>
  <c r="F250" i="1"/>
  <c r="G250" i="1" l="1"/>
  <c r="H250" i="1" s="1"/>
  <c r="J250" i="1" s="1"/>
  <c r="D251" i="1" s="1"/>
  <c r="F251" i="1" l="1"/>
  <c r="I251" i="1"/>
  <c r="K251" i="1" s="1"/>
  <c r="G251" i="1" l="1"/>
  <c r="H251" i="1" s="1"/>
  <c r="J251" i="1" s="1"/>
  <c r="D252" i="1" s="1"/>
  <c r="I252" i="1" l="1"/>
  <c r="K252" i="1" s="1"/>
  <c r="F252" i="1"/>
  <c r="G252" i="1" l="1"/>
  <c r="H252" i="1" s="1"/>
  <c r="J252" i="1" s="1"/>
  <c r="D253" i="1" s="1"/>
  <c r="I253" i="1" l="1"/>
  <c r="F253" i="1"/>
  <c r="K253" i="1" l="1"/>
  <c r="G253" i="1"/>
  <c r="H253" i="1" s="1"/>
  <c r="J253" i="1" s="1"/>
  <c r="D254" i="1" l="1"/>
  <c r="I254" i="1" s="1"/>
  <c r="K254" i="1" l="1"/>
  <c r="F254" i="1"/>
  <c r="G254" i="1" s="1"/>
  <c r="H254" i="1" s="1"/>
  <c r="J254" i="1" s="1"/>
  <c r="D255" i="1" l="1"/>
  <c r="I255" i="1" s="1"/>
  <c r="K255" i="1" l="1"/>
  <c r="F255" i="1"/>
  <c r="G255" i="1" s="1"/>
  <c r="H255" i="1" s="1"/>
  <c r="J255" i="1" s="1"/>
  <c r="D256" i="1" l="1"/>
  <c r="F256" i="1" s="1"/>
  <c r="I256" i="1" l="1"/>
  <c r="K256" i="1" s="1"/>
  <c r="G256" i="1"/>
  <c r="H256" i="1" l="1"/>
  <c r="J256" i="1" s="1"/>
  <c r="D257" i="1" s="1"/>
  <c r="I257" i="1" s="1"/>
  <c r="K257" i="1" s="1"/>
  <c r="F257" i="1" l="1"/>
  <c r="G257" i="1" s="1"/>
  <c r="H257" i="1" s="1"/>
  <c r="J257" i="1" s="1"/>
  <c r="D258" i="1" l="1"/>
  <c r="I258" i="1" s="1"/>
  <c r="K258" i="1" s="1"/>
  <c r="F258" i="1" l="1"/>
  <c r="G258" i="1" s="1"/>
  <c r="H258" i="1" s="1"/>
  <c r="J258" i="1" s="1"/>
  <c r="D259" i="1" s="1"/>
  <c r="I259" i="1" l="1"/>
  <c r="K259" i="1" s="1"/>
  <c r="F259" i="1"/>
  <c r="G259" i="1" l="1"/>
  <c r="H259" i="1" s="1"/>
  <c r="J259" i="1" s="1"/>
  <c r="D260" i="1" s="1"/>
  <c r="I260" i="1" l="1"/>
  <c r="K260" i="1" s="1"/>
  <c r="F260" i="1"/>
  <c r="G260" i="1" l="1"/>
  <c r="H260" i="1" s="1"/>
  <c r="J260" i="1" s="1"/>
  <c r="D261" i="1" s="1"/>
  <c r="I261" i="1" l="1"/>
  <c r="K261" i="1" s="1"/>
  <c r="F261" i="1"/>
  <c r="G261" i="1" l="1"/>
  <c r="H261" i="1" s="1"/>
  <c r="J261" i="1" s="1"/>
  <c r="D262" i="1" s="1"/>
  <c r="I262" i="1" l="1"/>
  <c r="K14" i="1" s="1"/>
  <c r="F262" i="1"/>
  <c r="G18" i="1" s="1"/>
  <c r="K262" i="1" l="1"/>
  <c r="G19" i="1"/>
  <c r="G262" i="1"/>
  <c r="H262" i="1" s="1"/>
  <c r="J262" i="1" l="1"/>
  <c r="G17" i="1" s="1"/>
</calcChain>
</file>

<file path=xl/sharedStrings.xml><?xml version="1.0" encoding="utf-8"?>
<sst xmlns="http://schemas.openxmlformats.org/spreadsheetml/2006/main" count="41" uniqueCount="37">
  <si>
    <t>Übersicht Darlehen</t>
  </si>
  <si>
    <t>Objekt / Invest:</t>
  </si>
  <si>
    <t>Allgemein</t>
  </si>
  <si>
    <t>DARLEHENSÜBERSICHT</t>
  </si>
  <si>
    <t>Darlehensbetrag</t>
  </si>
  <si>
    <t>Planmäßige Zahlung</t>
  </si>
  <si>
    <t>Jährliche Verzinsung</t>
  </si>
  <si>
    <t>Anfängliche Tilgung (Tilgung im 1. Jahr)</t>
  </si>
  <si>
    <t>Darlehenslaufzeit in Jahren</t>
  </si>
  <si>
    <t>Planmäßige Anzahl der Zahlungen</t>
  </si>
  <si>
    <t>Zinsbindung in Jahren</t>
  </si>
  <si>
    <t>Tatsächliche Anzahl der Zahlungen</t>
  </si>
  <si>
    <t>└ Zinsanstieg nach Zinsbindung</t>
  </si>
  <si>
    <t>Summe vorzeitiger Zahlungen</t>
  </si>
  <si>
    <t>Anzahl der Zahlungen pro Jahr</t>
  </si>
  <si>
    <t>Zinsen gesamt</t>
  </si>
  <si>
    <t>Optionale Sonderzahlungen</t>
  </si>
  <si>
    <t>Anfangsdatum des Darlehens</t>
  </si>
  <si>
    <t>Gesamtzinsen:</t>
  </si>
  <si>
    <t>#</t>
  </si>
  <si>
    <t>ZAHLUNGSTERMIN</t>
  </si>
  <si>
    <t>ANFANGSSALDO</t>
  </si>
  <si>
    <t>Zahlungen (Plan)</t>
  </si>
  <si>
    <t>SONDERZAHLUNG</t>
  </si>
  <si>
    <t>GESAMTZAHLUNG</t>
  </si>
  <si>
    <t>KAPITAL</t>
  </si>
  <si>
    <t>ZINSEN</t>
  </si>
  <si>
    <t>ENDSALDO</t>
  </si>
  <si>
    <t>ZINSEN KUMULIERT</t>
  </si>
  <si>
    <t>Zinsen</t>
  </si>
  <si>
    <t>Dein Objekt</t>
  </si>
  <si>
    <t>x</t>
  </si>
  <si>
    <t>V1.0</t>
  </si>
  <si>
    <t>Anleitung</t>
  </si>
  <si>
    <t>1) Passe die gelb hinterlegten Felder an</t>
  </si>
  <si>
    <t>M1003</t>
  </si>
  <si>
    <t>https://www.arucasa.de/de/Darlehensrechner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</si>
</sst>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_-* #,##0.00\ [$€-407]_-;\-* #,##0.00\ [$€-407]_-;_-* &quot;-&quot;??\ [$€-407]_-;_-@_-"/>
    <numFmt numFmtId="166" formatCode="#,##0.00\ &quot;€&quot;"/>
    <numFmt numFmtId="167" formatCode="&quot;GKR: &quot;0.00%;[Red]&quot;GKR: &quot;\-0.00%"/>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tint="0.24994659260841701"/>
      <name val="Calibri Light"/>
      <family val="2"/>
      <scheme val="major"/>
    </font>
    <font>
      <sz val="11"/>
      <name val="Calibri"/>
      <family val="2"/>
      <scheme val="minor"/>
    </font>
    <font>
      <b/>
      <sz val="11"/>
      <color theme="1" tint="0.24994659260841701"/>
      <name val="Calibri Light"/>
      <family val="2"/>
      <scheme val="major"/>
    </font>
    <font>
      <b/>
      <sz val="11"/>
      <color theme="1"/>
      <name val="Calibri Light"/>
      <family val="2"/>
      <scheme val="major"/>
    </font>
    <font>
      <i/>
      <sz val="11"/>
      <color theme="1" tint="0.34998626667073579"/>
      <name val="Calibri"/>
      <family val="2"/>
      <scheme val="minor"/>
    </font>
    <font>
      <sz val="11"/>
      <color theme="1" tint="0.24994659260841701"/>
      <name val="Calibri"/>
      <family val="2"/>
      <scheme val="minor"/>
    </font>
    <font>
      <b/>
      <sz val="12"/>
      <color theme="0"/>
      <name val="Calibri"/>
      <family val="2"/>
      <scheme val="minor"/>
    </font>
    <font>
      <sz val="11"/>
      <color theme="0" tint="-4.9989318521683403E-2"/>
      <name val="Calibri"/>
      <family val="2"/>
      <scheme val="minor"/>
    </font>
    <font>
      <sz val="11"/>
      <color theme="8" tint="-0.499984740745262"/>
      <name val="Calibri"/>
      <family val="2"/>
      <scheme val="minor"/>
    </font>
    <font>
      <u/>
      <sz val="11"/>
      <color theme="10"/>
      <name val="Calibri"/>
      <family val="2"/>
      <scheme val="minor"/>
    </font>
    <font>
      <sz val="10"/>
      <color theme="0"/>
      <name val="Calibri"/>
      <family val="2"/>
      <scheme val="minor"/>
    </font>
    <font>
      <u/>
      <sz val="11"/>
      <color theme="0"/>
      <name val="Calibri"/>
      <family val="2"/>
      <scheme val="minor"/>
    </font>
    <font>
      <sz val="1"/>
      <color theme="8" tint="-0.499984740745262"/>
      <name val="Calibri"/>
      <family val="2"/>
      <scheme val="minor"/>
    </font>
    <font>
      <sz val="1"/>
      <color theme="1"/>
      <name val="Calibri"/>
      <family val="2"/>
      <scheme val="minor"/>
    </font>
    <font>
      <b/>
      <sz val="14"/>
      <color theme="7" tint="0.59999389629810485"/>
      <name val="Calibri"/>
      <family val="2"/>
      <scheme val="minor"/>
    </font>
    <font>
      <sz val="11"/>
      <color theme="7" tint="0.59999389629810485"/>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8" tint="-0.499984740745262"/>
        <bgColor indexed="64"/>
      </patternFill>
    </fill>
  </fills>
  <borders count="10">
    <border>
      <left/>
      <right/>
      <top/>
      <bottom/>
      <diagonal/>
    </border>
    <border>
      <left/>
      <right/>
      <top/>
      <bottom style="thick">
        <color theme="4" tint="-0.499984740745262"/>
      </bottom>
      <diagonal/>
    </border>
    <border>
      <left/>
      <right/>
      <top/>
      <bottom style="medium">
        <color theme="1"/>
      </bottom>
      <diagonal/>
    </border>
    <border>
      <left/>
      <right/>
      <top style="medium">
        <color theme="1"/>
      </top>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top/>
      <bottom style="thin">
        <color theme="4" tint="-0.499984740745262"/>
      </bottom>
      <diagonal/>
    </border>
    <border>
      <left/>
      <right/>
      <top style="medium">
        <color theme="1"/>
      </top>
      <bottom style="thin">
        <color indexed="64"/>
      </bottom>
      <diagonal/>
    </border>
    <border>
      <left/>
      <right/>
      <top/>
      <bottom style="thin">
        <color theme="0"/>
      </bottom>
      <diagonal/>
    </border>
  </borders>
  <cellStyleXfs count="14">
    <xf numFmtId="0" fontId="0" fillId="0" borderId="0"/>
    <xf numFmtId="0" fontId="4" fillId="0" borderId="1" applyNumberFormat="0" applyFill="0" applyProtection="0">
      <alignment vertical="center"/>
    </xf>
    <xf numFmtId="0" fontId="5" fillId="0" borderId="0"/>
    <xf numFmtId="0" fontId="6" fillId="0" borderId="4" applyNumberFormat="0" applyFill="0" applyProtection="0">
      <alignment vertical="center"/>
    </xf>
    <xf numFmtId="0" fontId="8" fillId="0" borderId="5" applyNumberFormat="0" applyProtection="0">
      <alignment vertical="center"/>
    </xf>
    <xf numFmtId="164" fontId="9" fillId="3" borderId="0" applyFont="0" applyFill="0" applyBorder="0" applyAlignment="0" applyProtection="0"/>
    <xf numFmtId="0" fontId="9" fillId="2" borderId="0" applyNumberFormat="0" applyFont="0" applyAlignment="0">
      <alignment horizontal="center" vertical="center" wrapText="1"/>
    </xf>
    <xf numFmtId="10" fontId="5" fillId="0" borderId="0" applyFont="0" applyFill="0" applyBorder="0" applyAlignment="0" applyProtection="0"/>
    <xf numFmtId="1" fontId="9" fillId="2" borderId="0" applyFont="0" applyFill="0" applyBorder="0" applyAlignment="0"/>
    <xf numFmtId="14" fontId="9" fillId="0" borderId="0" applyFont="0" applyFill="0" applyBorder="0" applyAlignment="0"/>
    <xf numFmtId="0" fontId="2" fillId="5" borderId="0" applyNumberFormat="0" applyBorder="0" applyProtection="0">
      <alignment vertical="center" wrapText="1"/>
    </xf>
    <xf numFmtId="0" fontId="2" fillId="5" borderId="0" applyBorder="0" applyProtection="0">
      <alignment horizontal="right" vertical="center" wrapText="1" indent="2"/>
    </xf>
    <xf numFmtId="166" fontId="9" fillId="3" borderId="0" applyFont="0" applyFill="0" applyBorder="0" applyProtection="0">
      <alignment horizontal="right" indent="2"/>
    </xf>
    <xf numFmtId="0" fontId="13" fillId="0" borderId="0" applyNumberFormat="0" applyFill="0" applyBorder="0" applyAlignment="0" applyProtection="0"/>
  </cellStyleXfs>
  <cellXfs count="51">
    <xf numFmtId="0" fontId="0" fillId="0" borderId="0" xfId="0"/>
    <xf numFmtId="0" fontId="4" fillId="0" borderId="2" xfId="1" applyBorder="1">
      <alignment vertical="center"/>
    </xf>
    <xf numFmtId="0" fontId="4" fillId="0" borderId="2" xfId="1" applyBorder="1" applyAlignment="1">
      <alignment horizontal="right" vertical="center"/>
    </xf>
    <xf numFmtId="0" fontId="5" fillId="0" borderId="0" xfId="2"/>
    <xf numFmtId="0" fontId="6" fillId="0" borderId="0" xfId="1" applyFont="1" applyBorder="1" applyAlignment="1">
      <alignment horizontal="left" vertical="center"/>
    </xf>
    <xf numFmtId="0" fontId="6" fillId="0" borderId="3" xfId="1" applyFont="1" applyBorder="1" applyAlignment="1">
      <alignment horizontal="left" vertical="center"/>
    </xf>
    <xf numFmtId="0" fontId="6" fillId="0" borderId="3" xfId="1" applyFont="1" applyBorder="1">
      <alignment vertical="center"/>
    </xf>
    <xf numFmtId="0" fontId="5" fillId="0" borderId="0" xfId="2" applyFont="1"/>
    <xf numFmtId="0" fontId="7" fillId="0" borderId="2" xfId="3" applyFont="1" applyBorder="1">
      <alignment vertical="center"/>
    </xf>
    <xf numFmtId="0" fontId="6" fillId="0" borderId="2" xfId="3" applyBorder="1">
      <alignment vertical="center"/>
    </xf>
    <xf numFmtId="0" fontId="1" fillId="0" borderId="6" xfId="4" applyFont="1" applyBorder="1" applyAlignment="1">
      <alignment vertical="center"/>
    </xf>
    <xf numFmtId="165" fontId="1" fillId="4" borderId="0" xfId="6" applyNumberFormat="1" applyFont="1" applyFill="1" applyBorder="1" applyAlignment="1"/>
    <xf numFmtId="0" fontId="1" fillId="0" borderId="5" xfId="4" applyFont="1" applyAlignment="1">
      <alignment vertical="center"/>
    </xf>
    <xf numFmtId="10" fontId="1" fillId="4" borderId="5" xfId="8" applyNumberFormat="1" applyFont="1" applyFill="1" applyBorder="1" applyAlignment="1"/>
    <xf numFmtId="1" fontId="1" fillId="4" borderId="5" xfId="8" applyFont="1" applyFill="1" applyBorder="1" applyAlignment="1"/>
    <xf numFmtId="165" fontId="1" fillId="4" borderId="5" xfId="6" applyNumberFormat="1" applyFont="1" applyFill="1" applyBorder="1" applyAlignment="1"/>
    <xf numFmtId="0" fontId="5" fillId="0" borderId="0" xfId="2" applyAlignment="1">
      <alignment horizontal="center" vertical="center"/>
    </xf>
    <xf numFmtId="0" fontId="10" fillId="6" borderId="0" xfId="10" applyFont="1" applyFill="1">
      <alignment vertical="center" wrapText="1"/>
    </xf>
    <xf numFmtId="0" fontId="10" fillId="6" borderId="0" xfId="11" applyFont="1" applyFill="1">
      <alignment horizontal="right" vertical="center" wrapText="1" indent="2"/>
    </xf>
    <xf numFmtId="1" fontId="11" fillId="0" borderId="0" xfId="8" applyFont="1" applyFill="1" applyAlignment="1">
      <alignment horizontal="left"/>
    </xf>
    <xf numFmtId="14" fontId="11" fillId="0" borderId="0" xfId="9" applyFont="1" applyFill="1" applyAlignment="1">
      <alignment horizontal="left"/>
    </xf>
    <xf numFmtId="166" fontId="11" fillId="0" borderId="0" xfId="12" applyFont="1" applyFill="1" applyBorder="1">
      <alignment horizontal="right" indent="2"/>
    </xf>
    <xf numFmtId="14" fontId="11" fillId="0" borderId="0" xfId="9" applyFont="1" applyFill="1" applyBorder="1" applyAlignment="1">
      <alignment horizontal="left"/>
    </xf>
    <xf numFmtId="165" fontId="1" fillId="7" borderId="0" xfId="5" applyNumberFormat="1" applyFont="1" applyFill="1"/>
    <xf numFmtId="10" fontId="1" fillId="7" borderId="5" xfId="7" applyFont="1" applyFill="1" applyBorder="1" applyAlignment="1">
      <alignment horizontal="right"/>
    </xf>
    <xf numFmtId="1" fontId="1" fillId="7" borderId="5" xfId="8" applyFont="1" applyFill="1" applyBorder="1"/>
    <xf numFmtId="1" fontId="1" fillId="7" borderId="0" xfId="8" applyFont="1" applyFill="1"/>
    <xf numFmtId="165" fontId="1" fillId="7" borderId="5" xfId="5" applyNumberFormat="1" applyFont="1" applyFill="1" applyBorder="1"/>
    <xf numFmtId="14" fontId="1" fillId="7" borderId="5" xfId="9" applyFont="1" applyFill="1" applyBorder="1"/>
    <xf numFmtId="165" fontId="1" fillId="4" borderId="8" xfId="6" applyNumberFormat="1" applyFont="1" applyFill="1" applyBorder="1" applyAlignment="1"/>
    <xf numFmtId="0" fontId="12" fillId="8" borderId="0" xfId="0" applyFont="1" applyFill="1" applyAlignment="1">
      <alignment vertical="center"/>
    </xf>
    <xf numFmtId="0" fontId="0" fillId="8" borderId="0" xfId="0" applyFont="1" applyFill="1" applyAlignment="1">
      <alignment vertical="center"/>
    </xf>
    <xf numFmtId="14" fontId="3" fillId="8" borderId="0" xfId="0" applyNumberFormat="1" applyFont="1" applyFill="1" applyAlignment="1">
      <alignment vertical="center"/>
    </xf>
    <xf numFmtId="0" fontId="14" fillId="8" borderId="0" xfId="13" applyFont="1" applyFill="1" applyAlignment="1">
      <alignment horizontal="right"/>
    </xf>
    <xf numFmtId="0" fontId="14" fillId="8" borderId="0" xfId="13" applyFont="1" applyFill="1" applyAlignment="1">
      <alignment horizontal="center"/>
    </xf>
    <xf numFmtId="0" fontId="15" fillId="8" borderId="0" xfId="13" applyFont="1" applyFill="1" applyAlignment="1">
      <alignment vertical="center"/>
    </xf>
    <xf numFmtId="0" fontId="16" fillId="8" borderId="9" xfId="0" applyFont="1" applyFill="1" applyBorder="1" applyAlignment="1">
      <alignment vertical="center"/>
    </xf>
    <xf numFmtId="0" fontId="17" fillId="8" borderId="9" xfId="0" applyFont="1" applyFill="1" applyBorder="1" applyAlignment="1">
      <alignment vertical="center"/>
    </xf>
    <xf numFmtId="0" fontId="16" fillId="8" borderId="0" xfId="0" applyFont="1" applyFill="1" applyBorder="1" applyAlignment="1">
      <alignment vertical="center"/>
    </xf>
    <xf numFmtId="0" fontId="17" fillId="8" borderId="0" xfId="0" applyFont="1" applyFill="1" applyBorder="1" applyAlignment="1">
      <alignment vertical="center"/>
    </xf>
    <xf numFmtId="0" fontId="0" fillId="8" borderId="0" xfId="0" applyFill="1" applyBorder="1"/>
    <xf numFmtId="0" fontId="12" fillId="8" borderId="0" xfId="0" applyFont="1" applyFill="1" applyBorder="1" applyAlignment="1">
      <alignment vertical="center"/>
    </xf>
    <xf numFmtId="0" fontId="19" fillId="8" borderId="0" xfId="0" applyFont="1" applyFill="1" applyBorder="1" applyAlignment="1">
      <alignment vertical="center"/>
    </xf>
    <xf numFmtId="0" fontId="0" fillId="8" borderId="0" xfId="0" applyFont="1" applyFill="1" applyBorder="1" applyAlignment="1">
      <alignment vertical="center"/>
    </xf>
    <xf numFmtId="167" fontId="1" fillId="0" borderId="7" xfId="0" applyNumberFormat="1" applyFont="1" applyBorder="1" applyAlignment="1">
      <alignment horizontal="left" vertical="center"/>
    </xf>
    <xf numFmtId="0" fontId="4" fillId="7" borderId="2" xfId="1" applyFill="1" applyBorder="1" applyAlignment="1">
      <alignment horizontal="left" vertical="center"/>
    </xf>
    <xf numFmtId="14" fontId="3" fillId="8" borderId="0" xfId="0" applyNumberFormat="1" applyFont="1" applyFill="1" applyAlignment="1">
      <alignment horizontal="right" vertical="center"/>
    </xf>
    <xf numFmtId="0" fontId="19" fillId="8" borderId="0" xfId="0" applyFont="1" applyFill="1" applyBorder="1" applyAlignment="1">
      <alignment horizontal="left" vertical="top" wrapText="1"/>
    </xf>
    <xf numFmtId="0" fontId="18" fillId="8" borderId="0" xfId="0" applyFont="1" applyFill="1" applyBorder="1" applyAlignment="1">
      <alignment horizontal="left" vertical="top"/>
    </xf>
    <xf numFmtId="0" fontId="4" fillId="0" borderId="2" xfId="1" applyBorder="1" applyAlignment="1">
      <alignment horizontal="left" vertical="center"/>
    </xf>
    <xf numFmtId="0" fontId="15" fillId="8" borderId="0" xfId="13" applyFont="1" applyFill="1" applyAlignment="1">
      <alignment horizontal="left"/>
    </xf>
  </cellXfs>
  <cellStyles count="14">
    <cellStyle name="Betrag" xfId="5"/>
    <cellStyle name="Darlehensübersicht" xfId="6"/>
    <cellStyle name="Datum" xfId="9"/>
    <cellStyle name="Erklärender Text 2" xfId="4"/>
    <cellStyle name="Link" xfId="13" builtinId="8"/>
    <cellStyle name="Nummer" xfId="8"/>
    <cellStyle name="Prozent 2" xfId="7"/>
    <cellStyle name="Standard" xfId="0" builtinId="0"/>
    <cellStyle name="Standard 2" xfId="2"/>
    <cellStyle name="Tabellenbetrag" xfId="12"/>
    <cellStyle name="Überschrift 1 2" xfId="1"/>
    <cellStyle name="Überschrift 2 2" xfId="3"/>
    <cellStyle name="Überschrift 4 2" xfId="10"/>
    <cellStyle name="Überschrift 4 rechtsbündig" xfId="11"/>
  </cellStyles>
  <dxfs count="13">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numFmt numFmtId="166" formatCode="#,##0.00\ &quot;€&quo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dxf>
    <dxf>
      <font>
        <strike val="0"/>
        <outline val="0"/>
        <shadow val="0"/>
        <u val="none"/>
        <vertAlign val="baseline"/>
        <sz val="11"/>
        <color theme="0" tint="-4.9989318521683403E-2"/>
        <name val="Calibri"/>
        <scheme val="minor"/>
      </font>
      <alignment horizontal="left" vertical="bottom" textRotation="0" wrapText="0" indent="0" justifyLastLine="0" shrinkToFit="0" readingOrder="0"/>
    </dxf>
    <dxf>
      <font>
        <strike val="0"/>
        <outline val="0"/>
        <shadow val="0"/>
        <u val="none"/>
        <vertAlign val="baseline"/>
        <sz val="11"/>
        <color theme="0" tint="-4.9989318521683403E-2"/>
        <name val="Calibri"/>
        <scheme val="minor"/>
      </font>
      <alignment horizontal="left" vertical="bottom" textRotation="0" wrapText="0" indent="0" justifyLastLine="0" shrinkToFit="0" readingOrder="0"/>
    </dxf>
    <dxf>
      <font>
        <strike val="0"/>
        <outline val="0"/>
        <shadow val="0"/>
        <u val="none"/>
        <vertAlign val="baseline"/>
        <sz val="11"/>
        <color theme="0" tint="-4.9989318521683403E-2"/>
        <name val="Calibri"/>
        <scheme val="minor"/>
      </font>
    </dxf>
    <dxf>
      <font>
        <strike val="0"/>
        <outline val="0"/>
        <shadow val="0"/>
        <u val="none"/>
        <vertAlign val="baseline"/>
        <sz val="12"/>
        <color theme="0"/>
        <name val="Calibri"/>
        <scheme val="minor"/>
      </font>
      <fill>
        <patternFill patternType="solid">
          <fgColor indexed="64"/>
          <bgColor theme="1" tint="0.249977111117893"/>
        </patternFill>
      </fill>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rucasa.de/de"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38100</xdr:rowOff>
    </xdr:from>
    <xdr:to>
      <xdr:col>2</xdr:col>
      <xdr:colOff>619125</xdr:colOff>
      <xdr:row>2</xdr:row>
      <xdr:rowOff>45384</xdr:rowOff>
    </xdr:to>
    <xdr:pic>
      <xdr:nvPicPr>
        <xdr:cNvPr id="2" name="Grafik 1">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632" t="16801" r="22857" b="17972"/>
        <a:stretch/>
      </xdr:blipFill>
      <xdr:spPr>
        <a:xfrm>
          <a:off x="219075" y="38100"/>
          <a:ext cx="800100" cy="388284"/>
        </a:xfrm>
        <a:prstGeom prst="rect">
          <a:avLst/>
        </a:prstGeom>
      </xdr:spPr>
    </xdr:pic>
    <xdr:clientData/>
  </xdr:twoCellAnchor>
</xdr:wsDr>
</file>

<file path=xl/tables/table1.xml><?xml version="1.0" encoding="utf-8"?>
<table xmlns="http://schemas.openxmlformats.org/spreadsheetml/2006/main" id="1" name="ZahlungsZeitplan" displayName="ZahlungsZeitplan" ref="B22:K382" totalsRowShown="0" headerRowDxfId="11" dataDxfId="10">
  <tableColumns count="10">
    <tableColumn id="1" name="#" dataDxfId="9" dataCellStyle="Nummer">
      <calculatedColumnFormula>IF(DarlehenIstGut,IF(ROW()-ROW(ZahlungsZeitplan[[#Headers],['#]])&gt;PlanmäßigeAnzahlZahlungen,"",ROW()-ROW(ZahlungsZeitplan[[#Headers],['#]])),"")</calculatedColumnFormula>
    </tableColumn>
    <tableColumn id="2" name="ZAHLUNGSTERMIN" dataDxfId="8" dataCellStyle="Datum">
      <calculatedColumnFormula>IF(ZahlungsZeitplan[[#This Row],['#]]&lt;&gt;"",EOMONTH(DarlehensAnfangsDatum,ROW(ZahlungsZeitplan[[#This Row],['#]])-ROW(ZahlungsZeitplan[[#Headers],['#]])-2)+DAY(DarlehensAnfangsDatum),"")</calculatedColumnFormula>
    </tableColumn>
    <tableColumn id="3" name="ANFANGSSALDO" dataDxfId="7" dataCellStyle="Tabellenbetrag">
      <calculatedColumnFormula>IF(ZahlungsZeitplan[[#This Row],['#]]&lt;&gt;"",IF(ROW()-ROW(ZahlungsZeitplan[[#Headers],[ANFANGSSALDO]])=1,DarlehensBetrag,INDEX(ZahlungsZeitplan[ENDSALDO],ROW()-ROW(ZahlungsZeitplan[[#Headers],[ANFANGSSALDO]])-1)),"")</calculatedColumnFormula>
    </tableColumn>
    <tableColumn id="4" name="Zahlungen (Plan)" dataDxfId="6" dataCellStyle="Tabellenbetrag">
      <calculatedColumnFormula>IF(ZahlungsZeitplan[[#This Row],['#]]&lt;&gt;"",PlanmäßigeZahlung,"")</calculatedColumnFormula>
    </tableColumn>
    <tableColumn id="5" name="SONDERZAHLUNG" dataDxfId="5" dataCellStyle="Tabellenbetrag">
      <calculatedColumnFormula>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calculatedColumnFormula>
    </tableColumn>
    <tableColumn id="6" name="GESAMTZAHLUNG" dataDxfId="4" dataCellStyle="Tabellenbetrag">
      <calculatedColumnFormula>IF(ZahlungsZeitplan[[#This Row],['#]]&lt;&gt;"",IF(ZahlungsZeitplan[[#This Row],[Zahlungen (Plan)]]+ZahlungsZeitplan[[#This Row],[SONDERZAHLUNG]]&lt;=ZahlungsZeitplan[[#This Row],[ANFANGSSALDO]],ZahlungsZeitplan[[#This Row],[Zahlungen (Plan)]]+ZahlungsZeitplan[[#This Row],[SONDERZAHLUNG]],ZahlungsZeitplan[[#This Row],[ANFANGSSALDO]]),"")</calculatedColumnFormula>
    </tableColumn>
    <tableColumn id="7" name="KAPITAL" dataDxfId="3" dataCellStyle="Tabellenbetrag">
      <calculatedColumnFormula>IF(ZahlungsZeitplan[[#This Row],['#]]&lt;&gt;"",ZahlungsZeitplan[[#This Row],[GESAMTZAHLUNG]]-ZahlungsZeitplan[[#This Row],[ZINSEN]],"")</calculatedColumnFormula>
    </tableColumn>
    <tableColumn id="8" name="ZINSEN" dataDxfId="2" dataCellStyle="Tabellenbetrag">
      <calculatedColumnFormula>IF(ZahlungsZeitplan[[#This Row],['#]]&lt;=($D$17*12),IF(ZahlungsZeitplan[[#This Row],['#]]&lt;&gt;"",ZahlungsZeitplan[[#This Row],[ANFANGSSALDO]]*(ZinsSatz/ZahlungenProJahr),""),IF(ZahlungsZeitplan[[#This Row],['#]]&lt;&gt;"",ZahlungsZeitplan[[#This Row],[ANFANGSSALDO]]*((ZinsSatz+$D$18)/ZahlungenProJahr),""))</calculatedColumnFormula>
    </tableColumn>
    <tableColumn id="9" name="ENDSALDO" dataDxfId="1" dataCellStyle="Tabellenbetrag">
      <calculatedColumnFormula>IF(ZahlungsZeitplan[[#This Row],['#]]&lt;&gt;"",IF(ZahlungsZeitplan[[#This Row],[Zahlungen (Plan)]]+ZahlungsZeitplan[[#This Row],[SONDERZAHLUNG]]&lt;=ZahlungsZeitplan[[#This Row],[ANFANGSSALDO]],ZahlungsZeitplan[[#This Row],[ANFANGSSALDO]]-ZahlungsZeitplan[[#This Row],[KAPITAL]],0),"")</calculatedColumnFormula>
    </tableColumn>
    <tableColumn id="10" name="ZINSEN KUMULIERT" dataDxfId="0" dataCellStyle="Tabellenbetrag">
      <calculatedColumnFormula>IF(ZahlungsZeitplan[[#This Row],['#]]&lt;&gt;"",SUM(INDEX(ZahlungsZeitplan[ZINSEN],1,1):ZahlungsZeitplan[[#This Row],[ZINSEN]]),"")</calculatedColumnFormula>
    </tableColumn>
  </tableColumns>
  <tableStyleInfo name="TableStyleDark4" showFirstColumn="0" showLastColumn="0" showRowStripes="1" showColumnStripes="0"/>
  <extLst>
    <ext xmlns:x14="http://schemas.microsoft.com/office/spreadsheetml/2009/9/main" uri="{504A1905-F514-4f6f-8877-14C23A59335A}">
      <x14:table altTextSummary="Verfolgen Sie Zahlungsnummer, Zahlungsdatum, Anfangssaldo, Endsaldo, planmäßige Zahlung, außerplanmäßige Zahlung, kapitalisierten Betrag, Zinsen und kumulierte Zinsbeträge nach"/>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rucasa.de/de/ratgeber/Darlehensrechner"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A1:L382"/>
  <sheetViews>
    <sheetView showGridLines="0" tabSelected="1" zoomScaleNormal="100" workbookViewId="0">
      <pane ySplit="22" topLeftCell="A155" activePane="bottomLeft" state="frozen"/>
      <selection pane="bottomLeft" activeCell="B3" sqref="B3:I3"/>
    </sheetView>
  </sheetViews>
  <sheetFormatPr baseColWidth="10" defaultColWidth="10.28515625" defaultRowHeight="15" x14ac:dyDescent="0.25"/>
  <cols>
    <col min="1" max="1" width="2" style="3" bestFit="1" customWidth="1"/>
    <col min="2" max="2" width="4" style="3" bestFit="1" customWidth="1"/>
    <col min="3" max="3" width="28.7109375" style="3" bestFit="1" customWidth="1"/>
    <col min="4" max="4" width="19.85546875" style="3" bestFit="1" customWidth="1"/>
    <col min="5" max="5" width="20.28515625" style="3" bestFit="1" customWidth="1"/>
    <col min="6" max="6" width="36" style="3" bestFit="1" customWidth="1"/>
    <col min="7" max="7" width="21.5703125" style="3" bestFit="1" customWidth="1"/>
    <col min="8" max="8" width="11.7109375" style="3" bestFit="1" customWidth="1"/>
    <col min="9" max="9" width="10.7109375" style="3" bestFit="1" customWidth="1"/>
    <col min="10" max="10" width="14.28515625" style="3" bestFit="1" customWidth="1"/>
    <col min="11" max="11" width="22.85546875" style="3" bestFit="1" customWidth="1"/>
    <col min="12" max="12" width="2" style="3" bestFit="1" customWidth="1"/>
    <col min="13" max="16384" width="10.28515625" style="3"/>
  </cols>
  <sheetData>
    <row r="1" spans="1:12" x14ac:dyDescent="0.25">
      <c r="A1" s="30" t="s">
        <v>31</v>
      </c>
      <c r="B1" s="30"/>
      <c r="C1" s="30"/>
      <c r="D1" s="30"/>
      <c r="E1" s="30"/>
      <c r="F1" s="30"/>
      <c r="G1" s="30"/>
      <c r="H1" s="30"/>
      <c r="I1" s="30"/>
      <c r="J1" s="30"/>
      <c r="K1" s="30"/>
      <c r="L1" s="30" t="s">
        <v>31</v>
      </c>
    </row>
    <row r="2" spans="1:12" x14ac:dyDescent="0.25">
      <c r="A2" s="30" t="s">
        <v>31</v>
      </c>
      <c r="B2" s="31"/>
      <c r="C2" s="31"/>
      <c r="D2" s="31"/>
      <c r="E2" s="31"/>
      <c r="F2" s="31"/>
      <c r="G2" s="31"/>
      <c r="H2" s="31"/>
      <c r="I2" s="46">
        <v>45297</v>
      </c>
      <c r="J2" s="46"/>
      <c r="K2" s="46"/>
      <c r="L2" s="32"/>
    </row>
    <row r="3" spans="1:12" x14ac:dyDescent="0.25">
      <c r="A3" s="30" t="s">
        <v>31</v>
      </c>
      <c r="B3" s="50" t="s">
        <v>36</v>
      </c>
      <c r="C3" s="50"/>
      <c r="D3" s="50"/>
      <c r="E3" s="50"/>
      <c r="F3" s="50"/>
      <c r="G3" s="50"/>
      <c r="H3" s="50"/>
      <c r="I3" s="50"/>
      <c r="J3" s="33" t="s">
        <v>32</v>
      </c>
      <c r="K3" s="34" t="s">
        <v>35</v>
      </c>
      <c r="L3" s="35"/>
    </row>
    <row r="4" spans="1:12" x14ac:dyDescent="0.25">
      <c r="A4" s="36"/>
      <c r="B4" s="37"/>
      <c r="C4" s="37"/>
      <c r="D4" s="37"/>
      <c r="E4" s="37"/>
      <c r="F4" s="37"/>
      <c r="G4" s="37"/>
      <c r="H4" s="37"/>
      <c r="I4" s="37"/>
      <c r="J4" s="37"/>
      <c r="K4" s="37"/>
      <c r="L4" s="37"/>
    </row>
    <row r="5" spans="1:12" x14ac:dyDescent="0.25">
      <c r="A5" s="38"/>
      <c r="B5" s="39"/>
      <c r="C5" s="39"/>
      <c r="D5" s="39"/>
      <c r="E5" s="39"/>
      <c r="F5" s="39"/>
      <c r="G5" s="39"/>
      <c r="H5" s="39"/>
      <c r="I5" s="39"/>
      <c r="J5" s="39"/>
      <c r="K5" s="39"/>
      <c r="L5" s="39"/>
    </row>
    <row r="6" spans="1:12" ht="18.75" customHeight="1" x14ac:dyDescent="0.25">
      <c r="A6" s="40"/>
      <c r="B6" s="48" t="s">
        <v>33</v>
      </c>
      <c r="C6" s="48"/>
      <c r="D6" s="47" t="s">
        <v>34</v>
      </c>
      <c r="E6" s="47"/>
      <c r="F6" s="47"/>
      <c r="G6" s="47"/>
      <c r="H6" s="47"/>
      <c r="I6" s="47"/>
      <c r="J6" s="47"/>
      <c r="K6" s="47"/>
      <c r="L6" s="40"/>
    </row>
    <row r="7" spans="1:12" ht="18.75" customHeight="1" x14ac:dyDescent="0.25">
      <c r="A7" s="40"/>
      <c r="B7" s="48"/>
      <c r="C7" s="48"/>
      <c r="D7" s="47"/>
      <c r="E7" s="47"/>
      <c r="F7" s="47"/>
      <c r="G7" s="47"/>
      <c r="H7" s="47"/>
      <c r="I7" s="47"/>
      <c r="J7" s="47"/>
      <c r="K7" s="47"/>
      <c r="L7" s="40"/>
    </row>
    <row r="8" spans="1:12" ht="15" customHeight="1" x14ac:dyDescent="0.25">
      <c r="A8" s="40"/>
      <c r="B8" s="48"/>
      <c r="C8" s="48"/>
      <c r="D8" s="47"/>
      <c r="E8" s="47"/>
      <c r="F8" s="47"/>
      <c r="G8" s="47"/>
      <c r="H8" s="47"/>
      <c r="I8" s="47"/>
      <c r="J8" s="47"/>
      <c r="K8" s="47"/>
      <c r="L8" s="40"/>
    </row>
    <row r="9" spans="1:12" ht="15" customHeight="1" x14ac:dyDescent="0.25">
      <c r="A9" s="41" t="s">
        <v>31</v>
      </c>
      <c r="B9" s="48"/>
      <c r="C9" s="48"/>
      <c r="D9" s="42"/>
      <c r="E9" s="42"/>
      <c r="F9" s="42"/>
      <c r="G9" s="42"/>
      <c r="H9" s="42"/>
      <c r="I9" s="42"/>
      <c r="J9" s="42"/>
      <c r="K9" s="42"/>
      <c r="L9" s="43"/>
    </row>
    <row r="11" spans="1:12" ht="21.75" thickBot="1" x14ac:dyDescent="0.3">
      <c r="B11" s="49" t="s">
        <v>0</v>
      </c>
      <c r="C11" s="49"/>
      <c r="D11" s="49"/>
      <c r="E11" s="1"/>
      <c r="F11" s="2" t="s">
        <v>1</v>
      </c>
      <c r="G11" s="45" t="s">
        <v>30</v>
      </c>
      <c r="H11" s="45"/>
      <c r="I11" s="45"/>
      <c r="J11" s="45"/>
      <c r="K11" s="45"/>
    </row>
    <row r="12" spans="1:12" s="7" customFormat="1" x14ac:dyDescent="0.25">
      <c r="B12" s="4"/>
      <c r="C12" s="5"/>
      <c r="D12" s="5"/>
      <c r="E12" s="6"/>
      <c r="F12" s="6"/>
      <c r="G12" s="6"/>
      <c r="H12" s="6"/>
      <c r="I12" s="6"/>
      <c r="J12" s="6"/>
      <c r="K12" s="6"/>
    </row>
    <row r="13" spans="1:12" ht="15.75" thickBot="1" x14ac:dyDescent="0.3">
      <c r="C13" s="8" t="s">
        <v>2</v>
      </c>
      <c r="D13" s="9"/>
      <c r="F13" s="8" t="s">
        <v>3</v>
      </c>
      <c r="G13" s="9"/>
      <c r="I13" s="8" t="s">
        <v>29</v>
      </c>
      <c r="J13" s="8"/>
      <c r="K13" s="8"/>
    </row>
    <row r="14" spans="1:12" x14ac:dyDescent="0.25">
      <c r="C14" s="10" t="s">
        <v>4</v>
      </c>
      <c r="D14" s="23">
        <v>300000</v>
      </c>
      <c r="F14" s="10" t="s">
        <v>5</v>
      </c>
      <c r="G14" s="11">
        <f ca="1">IF(DarlehenIstGut,-PMT(ZinsSatz/ZahlungenProJahr,PlanmäßigeAnzahlZahlungen,DarlehensBetrag),"")</f>
        <v>1739.87915394928</v>
      </c>
      <c r="I14" s="44" t="s">
        <v>18</v>
      </c>
      <c r="J14" s="44"/>
      <c r="K14" s="29">
        <f ca="1">ZinsenGesamt</f>
        <v>144626.88014314306</v>
      </c>
    </row>
    <row r="15" spans="1:12" x14ac:dyDescent="0.25">
      <c r="C15" s="12" t="s">
        <v>6</v>
      </c>
      <c r="D15" s="24">
        <v>3.5000000000000003E-2</v>
      </c>
      <c r="F15" s="12" t="s">
        <v>7</v>
      </c>
      <c r="G15" s="13">
        <f ca="1">SUM($H$23:$H$34)/DarlehensBetrag</f>
        <v>3.5155561339959771E-2</v>
      </c>
      <c r="I15"/>
      <c r="J15"/>
      <c r="K15"/>
    </row>
    <row r="16" spans="1:12" x14ac:dyDescent="0.25">
      <c r="C16" s="12" t="s">
        <v>8</v>
      </c>
      <c r="D16" s="25">
        <v>20</v>
      </c>
      <c r="F16" s="12" t="s">
        <v>9</v>
      </c>
      <c r="G16" s="14">
        <f ca="1">IF(DarlehenIstGut,DarlehensZeitraum*ZahlungenProJahr,"")</f>
        <v>240</v>
      </c>
      <c r="I16"/>
      <c r="J16"/>
      <c r="K16"/>
    </row>
    <row r="17" spans="2:11" x14ac:dyDescent="0.25">
      <c r="C17" s="12" t="s">
        <v>10</v>
      </c>
      <c r="D17" s="26">
        <v>10</v>
      </c>
      <c r="F17" s="12" t="s">
        <v>11</v>
      </c>
      <c r="G17" s="14">
        <f ca="1">TatsächlicheAnzahlZahlungen</f>
        <v>241</v>
      </c>
      <c r="I17"/>
      <c r="J17"/>
      <c r="K17"/>
    </row>
    <row r="18" spans="2:11" x14ac:dyDescent="0.25">
      <c r="C18" s="12" t="s">
        <v>12</v>
      </c>
      <c r="D18" s="24">
        <v>0.02</v>
      </c>
      <c r="F18" s="12" t="s">
        <v>13</v>
      </c>
      <c r="G18" s="15">
        <f ca="1">SummeVorzeitigerZahlungen</f>
        <v>0</v>
      </c>
      <c r="I18"/>
      <c r="J18"/>
      <c r="K18"/>
    </row>
    <row r="19" spans="2:11" x14ac:dyDescent="0.25">
      <c r="C19" s="12" t="s">
        <v>14</v>
      </c>
      <c r="D19" s="25">
        <v>12</v>
      </c>
      <c r="F19" s="12" t="s">
        <v>15</v>
      </c>
      <c r="G19" s="15">
        <f ca="1">ZinsenGesamt</f>
        <v>144626.88014314306</v>
      </c>
      <c r="I19"/>
      <c r="J19"/>
      <c r="K19"/>
    </row>
    <row r="20" spans="2:11" x14ac:dyDescent="0.25">
      <c r="C20" s="12" t="s">
        <v>16</v>
      </c>
      <c r="D20" s="27">
        <v>0</v>
      </c>
      <c r="F20" s="12" t="s">
        <v>17</v>
      </c>
      <c r="G20" s="28">
        <f ca="1">TODAY()</f>
        <v>45298</v>
      </c>
    </row>
    <row r="21" spans="2:11" x14ac:dyDescent="0.25">
      <c r="I21" s="16"/>
    </row>
    <row r="22" spans="2:11" ht="15.75" x14ac:dyDescent="0.25">
      <c r="B22" s="17" t="s">
        <v>19</v>
      </c>
      <c r="C22" s="17" t="s">
        <v>20</v>
      </c>
      <c r="D22" s="18" t="s">
        <v>21</v>
      </c>
      <c r="E22" s="18" t="s">
        <v>22</v>
      </c>
      <c r="F22" s="18" t="s">
        <v>23</v>
      </c>
      <c r="G22" s="18" t="s">
        <v>24</v>
      </c>
      <c r="H22" s="18" t="s">
        <v>25</v>
      </c>
      <c r="I22" s="18" t="s">
        <v>26</v>
      </c>
      <c r="J22" s="18" t="s">
        <v>27</v>
      </c>
      <c r="K22" s="18" t="s">
        <v>28</v>
      </c>
    </row>
    <row r="23" spans="2:11" x14ac:dyDescent="0.25">
      <c r="B23" s="19">
        <f ca="1">IF(DarlehenIstGut,IF(ROW()-ROW(ZahlungsZeitplan[[#Headers],['#]])&gt;PlanmäßigeAnzahlZahlungen,"",ROW()-ROW(ZahlungsZeitplan[[#Headers],['#]])),"")</f>
        <v>1</v>
      </c>
      <c r="C23" s="20">
        <f ca="1">IF(ZahlungsZeitplan[[#This Row],['#]]&lt;&gt;"",EOMONTH(DarlehensAnfangsDatum,ROW(ZahlungsZeitplan[[#This Row],['#]])-ROW(ZahlungsZeitplan[[#Headers],['#]])-2)+DAY(DarlehensAnfangsDatum),"")</f>
        <v>45298</v>
      </c>
      <c r="D23" s="21">
        <f ca="1">IF(ZahlungsZeitplan[[#This Row],['#]]&lt;&gt;"",IF(ROW()-ROW(ZahlungsZeitplan[[#Headers],[ANFANGSSALDO]])=1,DarlehensBetrag,INDEX(ZahlungsZeitplan[ENDSALDO],ROW()-ROW(ZahlungsZeitplan[[#Headers],[ANFANGSSALDO]])-1)),"")</f>
        <v>300000</v>
      </c>
      <c r="E23" s="21">
        <f ca="1">IF(ZahlungsZeitplan[[#This Row],['#]]&lt;&gt;"",PlanmäßigeZahlung,"")</f>
        <v>1739.87915394928</v>
      </c>
      <c r="F2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 s="21">
        <f ca="1">IF(ZahlungsZeitplan[[#This Row],['#]]&lt;&gt;"",ZahlungsZeitplan[[#This Row],[GESAMTZAHLUNG]]-ZahlungsZeitplan[[#This Row],[ZINSEN]],"")</f>
        <v>864.87915394927995</v>
      </c>
      <c r="I23" s="21">
        <f ca="1">IF(ZahlungsZeitplan[[#This Row],['#]]&lt;=($D$17*12),IF(ZahlungsZeitplan[[#This Row],['#]]&lt;&gt;"",ZahlungsZeitplan[[#This Row],[ANFANGSSALDO]]*(ZinsSatz/ZahlungenProJahr),""),IF(ZahlungsZeitplan[[#This Row],['#]]&lt;&gt;"",ZahlungsZeitplan[[#This Row],[ANFANGSSALDO]]*((ZinsSatz+$D$18)/ZahlungenProJahr),""))</f>
        <v>875</v>
      </c>
      <c r="J23" s="21">
        <f ca="1">IF(ZahlungsZeitplan[[#This Row],['#]]&lt;&gt;"",IF(ZahlungsZeitplan[[#This Row],[Zahlungen (Plan)]]+ZahlungsZeitplan[[#This Row],[SONDERZAHLUNG]]&lt;=ZahlungsZeitplan[[#This Row],[ANFANGSSALDO]],ZahlungsZeitplan[[#This Row],[ANFANGSSALDO]]-ZahlungsZeitplan[[#This Row],[KAPITAL]],0),"")</f>
        <v>299135.12084605073</v>
      </c>
      <c r="K23" s="21">
        <f ca="1">IF(ZahlungsZeitplan[[#This Row],['#]]&lt;&gt;"",SUM(INDEX(ZahlungsZeitplan[ZINSEN],1,1):ZahlungsZeitplan[[#This Row],[ZINSEN]]),"")</f>
        <v>875</v>
      </c>
    </row>
    <row r="24" spans="2:11" x14ac:dyDescent="0.25">
      <c r="B24" s="19">
        <f ca="1">IF(DarlehenIstGut,IF(ROW()-ROW(ZahlungsZeitplan[[#Headers],['#]])&gt;PlanmäßigeAnzahlZahlungen,"",ROW()-ROW(ZahlungsZeitplan[[#Headers],['#]])),"")</f>
        <v>2</v>
      </c>
      <c r="C24" s="20">
        <f ca="1">IF(ZahlungsZeitplan[[#This Row],['#]]&lt;&gt;"",EOMONTH(DarlehensAnfangsDatum,ROW(ZahlungsZeitplan[[#This Row],['#]])-ROW(ZahlungsZeitplan[[#Headers],['#]])-2)+DAY(DarlehensAnfangsDatum),"")</f>
        <v>45329</v>
      </c>
      <c r="D24" s="21">
        <f ca="1">IF(ZahlungsZeitplan[[#This Row],['#]]&lt;&gt;"",IF(ROW()-ROW(ZahlungsZeitplan[[#Headers],[ANFANGSSALDO]])=1,DarlehensBetrag,INDEX(ZahlungsZeitplan[ENDSALDO],ROW()-ROW(ZahlungsZeitplan[[#Headers],[ANFANGSSALDO]])-1)),"")</f>
        <v>299135.12084605073</v>
      </c>
      <c r="E24" s="21">
        <f ca="1">IF(ZahlungsZeitplan[[#This Row],['#]]&lt;&gt;"",PlanmäßigeZahlung,"")</f>
        <v>1739.87915394928</v>
      </c>
      <c r="F2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 s="21">
        <f ca="1">IF(ZahlungsZeitplan[[#This Row],['#]]&lt;&gt;"",ZahlungsZeitplan[[#This Row],[GESAMTZAHLUNG]]-ZahlungsZeitplan[[#This Row],[ZINSEN]],"")</f>
        <v>867.40171814829864</v>
      </c>
      <c r="I24" s="21">
        <f ca="1">IF(ZahlungsZeitplan[[#This Row],['#]]&lt;=($D$17*12),IF(ZahlungsZeitplan[[#This Row],['#]]&lt;&gt;"",ZahlungsZeitplan[[#This Row],[ANFANGSSALDO]]*(ZinsSatz/ZahlungenProJahr),""),IF(ZahlungsZeitplan[[#This Row],['#]]&lt;&gt;"",ZahlungsZeitplan[[#This Row],[ANFANGSSALDO]]*((ZinsSatz+$D$18)/ZahlungenProJahr),""))</f>
        <v>872.47743580098131</v>
      </c>
      <c r="J24" s="21">
        <f ca="1">IF(ZahlungsZeitplan[[#This Row],['#]]&lt;&gt;"",IF(ZahlungsZeitplan[[#This Row],[Zahlungen (Plan)]]+ZahlungsZeitplan[[#This Row],[SONDERZAHLUNG]]&lt;=ZahlungsZeitplan[[#This Row],[ANFANGSSALDO]],ZahlungsZeitplan[[#This Row],[ANFANGSSALDO]]-ZahlungsZeitplan[[#This Row],[KAPITAL]],0),"")</f>
        <v>298267.71912790241</v>
      </c>
      <c r="K24" s="21">
        <f ca="1">IF(ZahlungsZeitplan[[#This Row],['#]]&lt;&gt;"",SUM(INDEX(ZahlungsZeitplan[ZINSEN],1,1):ZahlungsZeitplan[[#This Row],[ZINSEN]]),"")</f>
        <v>1747.4774358009813</v>
      </c>
    </row>
    <row r="25" spans="2:11" x14ac:dyDescent="0.25">
      <c r="B25" s="19">
        <f ca="1">IF(DarlehenIstGut,IF(ROW()-ROW(ZahlungsZeitplan[[#Headers],['#]])&gt;PlanmäßigeAnzahlZahlungen,"",ROW()-ROW(ZahlungsZeitplan[[#Headers],['#]])),"")</f>
        <v>3</v>
      </c>
      <c r="C25" s="20">
        <f ca="1">IF(ZahlungsZeitplan[[#This Row],['#]]&lt;&gt;"",EOMONTH(DarlehensAnfangsDatum,ROW(ZahlungsZeitplan[[#This Row],['#]])-ROW(ZahlungsZeitplan[[#Headers],['#]])-2)+DAY(DarlehensAnfangsDatum),"")</f>
        <v>45358</v>
      </c>
      <c r="D25" s="21">
        <f ca="1">IF(ZahlungsZeitplan[[#This Row],['#]]&lt;&gt;"",IF(ROW()-ROW(ZahlungsZeitplan[[#Headers],[ANFANGSSALDO]])=1,DarlehensBetrag,INDEX(ZahlungsZeitplan[ENDSALDO],ROW()-ROW(ZahlungsZeitplan[[#Headers],[ANFANGSSALDO]])-1)),"")</f>
        <v>298267.71912790241</v>
      </c>
      <c r="E25" s="21">
        <f ca="1">IF(ZahlungsZeitplan[[#This Row],['#]]&lt;&gt;"",PlanmäßigeZahlung,"")</f>
        <v>1739.87915394928</v>
      </c>
      <c r="F2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 s="21">
        <f ca="1">IF(ZahlungsZeitplan[[#This Row],['#]]&lt;&gt;"",ZahlungsZeitplan[[#This Row],[GESAMTZAHLUNG]]-ZahlungsZeitplan[[#This Row],[ZINSEN]],"")</f>
        <v>869.93163982623116</v>
      </c>
      <c r="I25" s="21">
        <f ca="1">IF(ZahlungsZeitplan[[#This Row],['#]]&lt;=($D$17*12),IF(ZahlungsZeitplan[[#This Row],['#]]&lt;&gt;"",ZahlungsZeitplan[[#This Row],[ANFANGSSALDO]]*(ZinsSatz/ZahlungenProJahr),""),IF(ZahlungsZeitplan[[#This Row],['#]]&lt;&gt;"",ZahlungsZeitplan[[#This Row],[ANFANGSSALDO]]*((ZinsSatz+$D$18)/ZahlungenProJahr),""))</f>
        <v>869.94751412304879</v>
      </c>
      <c r="J25" s="21">
        <f ca="1">IF(ZahlungsZeitplan[[#This Row],['#]]&lt;&gt;"",IF(ZahlungsZeitplan[[#This Row],[Zahlungen (Plan)]]+ZahlungsZeitplan[[#This Row],[SONDERZAHLUNG]]&lt;=ZahlungsZeitplan[[#This Row],[ANFANGSSALDO]],ZahlungsZeitplan[[#This Row],[ANFANGSSALDO]]-ZahlungsZeitplan[[#This Row],[KAPITAL]],0),"")</f>
        <v>297397.7874880762</v>
      </c>
      <c r="K25" s="21">
        <f ca="1">IF(ZahlungsZeitplan[[#This Row],['#]]&lt;&gt;"",SUM(INDEX(ZahlungsZeitplan[ZINSEN],1,1):ZahlungsZeitplan[[#This Row],[ZINSEN]]),"")</f>
        <v>2617.42494992403</v>
      </c>
    </row>
    <row r="26" spans="2:11" x14ac:dyDescent="0.25">
      <c r="B26" s="19">
        <f ca="1">IF(DarlehenIstGut,IF(ROW()-ROW(ZahlungsZeitplan[[#Headers],['#]])&gt;PlanmäßigeAnzahlZahlungen,"",ROW()-ROW(ZahlungsZeitplan[[#Headers],['#]])),"")</f>
        <v>4</v>
      </c>
      <c r="C26" s="20">
        <f ca="1">IF(ZahlungsZeitplan[[#This Row],['#]]&lt;&gt;"",EOMONTH(DarlehensAnfangsDatum,ROW(ZahlungsZeitplan[[#This Row],['#]])-ROW(ZahlungsZeitplan[[#Headers],['#]])-2)+DAY(DarlehensAnfangsDatum),"")</f>
        <v>45389</v>
      </c>
      <c r="D26" s="21">
        <f ca="1">IF(ZahlungsZeitplan[[#This Row],['#]]&lt;&gt;"",IF(ROW()-ROW(ZahlungsZeitplan[[#Headers],[ANFANGSSALDO]])=1,DarlehensBetrag,INDEX(ZahlungsZeitplan[ENDSALDO],ROW()-ROW(ZahlungsZeitplan[[#Headers],[ANFANGSSALDO]])-1)),"")</f>
        <v>297397.7874880762</v>
      </c>
      <c r="E26" s="21">
        <f ca="1">IF(ZahlungsZeitplan[[#This Row],['#]]&lt;&gt;"",PlanmäßigeZahlung,"")</f>
        <v>1739.87915394928</v>
      </c>
      <c r="F2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6" s="21">
        <f ca="1">IF(ZahlungsZeitplan[[#This Row],['#]]&lt;&gt;"",ZahlungsZeitplan[[#This Row],[GESAMTZAHLUNG]]-ZahlungsZeitplan[[#This Row],[ZINSEN]],"")</f>
        <v>872.46894044239104</v>
      </c>
      <c r="I26" s="21">
        <f ca="1">IF(ZahlungsZeitplan[[#This Row],['#]]&lt;=($D$17*12),IF(ZahlungsZeitplan[[#This Row],['#]]&lt;&gt;"",ZahlungsZeitplan[[#This Row],[ANFANGSSALDO]]*(ZinsSatz/ZahlungenProJahr),""),IF(ZahlungsZeitplan[[#This Row],['#]]&lt;&gt;"",ZahlungsZeitplan[[#This Row],[ANFANGSSALDO]]*((ZinsSatz+$D$18)/ZahlungenProJahr),""))</f>
        <v>867.41021350688891</v>
      </c>
      <c r="J26" s="21">
        <f ca="1">IF(ZahlungsZeitplan[[#This Row],['#]]&lt;&gt;"",IF(ZahlungsZeitplan[[#This Row],[Zahlungen (Plan)]]+ZahlungsZeitplan[[#This Row],[SONDERZAHLUNG]]&lt;=ZahlungsZeitplan[[#This Row],[ANFANGSSALDO]],ZahlungsZeitplan[[#This Row],[ANFANGSSALDO]]-ZahlungsZeitplan[[#This Row],[KAPITAL]],0),"")</f>
        <v>296525.31854763383</v>
      </c>
      <c r="K26" s="21">
        <f ca="1">IF(ZahlungsZeitplan[[#This Row],['#]]&lt;&gt;"",SUM(INDEX(ZahlungsZeitplan[ZINSEN],1,1):ZahlungsZeitplan[[#This Row],[ZINSEN]]),"")</f>
        <v>3484.8351634309188</v>
      </c>
    </row>
    <row r="27" spans="2:11" x14ac:dyDescent="0.25">
      <c r="B27" s="19">
        <f ca="1">IF(DarlehenIstGut,IF(ROW()-ROW(ZahlungsZeitplan[[#Headers],['#]])&gt;PlanmäßigeAnzahlZahlungen,"",ROW()-ROW(ZahlungsZeitplan[[#Headers],['#]])),"")</f>
        <v>5</v>
      </c>
      <c r="C27" s="20">
        <f ca="1">IF(ZahlungsZeitplan[[#This Row],['#]]&lt;&gt;"",EOMONTH(DarlehensAnfangsDatum,ROW(ZahlungsZeitplan[[#This Row],['#]])-ROW(ZahlungsZeitplan[[#Headers],['#]])-2)+DAY(DarlehensAnfangsDatum),"")</f>
        <v>45419</v>
      </c>
      <c r="D27" s="21">
        <f ca="1">IF(ZahlungsZeitplan[[#This Row],['#]]&lt;&gt;"",IF(ROW()-ROW(ZahlungsZeitplan[[#Headers],[ANFANGSSALDO]])=1,DarlehensBetrag,INDEX(ZahlungsZeitplan[ENDSALDO],ROW()-ROW(ZahlungsZeitplan[[#Headers],[ANFANGSSALDO]])-1)),"")</f>
        <v>296525.31854763383</v>
      </c>
      <c r="E27" s="21">
        <f ca="1">IF(ZahlungsZeitplan[[#This Row],['#]]&lt;&gt;"",PlanmäßigeZahlung,"")</f>
        <v>1739.87915394928</v>
      </c>
      <c r="F2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7" s="21">
        <f ca="1">IF(ZahlungsZeitplan[[#This Row],['#]]&lt;&gt;"",ZahlungsZeitplan[[#This Row],[GESAMTZAHLUNG]]-ZahlungsZeitplan[[#This Row],[ZINSEN]],"")</f>
        <v>875.01364151868131</v>
      </c>
      <c r="I27" s="21">
        <f ca="1">IF(ZahlungsZeitplan[[#This Row],['#]]&lt;=($D$17*12),IF(ZahlungsZeitplan[[#This Row],['#]]&lt;&gt;"",ZahlungsZeitplan[[#This Row],[ANFANGSSALDO]]*(ZinsSatz/ZahlungenProJahr),""),IF(ZahlungsZeitplan[[#This Row],['#]]&lt;&gt;"",ZahlungsZeitplan[[#This Row],[ANFANGSSALDO]]*((ZinsSatz+$D$18)/ZahlungenProJahr),""))</f>
        <v>864.86551243059864</v>
      </c>
      <c r="J27" s="21">
        <f ca="1">IF(ZahlungsZeitplan[[#This Row],['#]]&lt;&gt;"",IF(ZahlungsZeitplan[[#This Row],[Zahlungen (Plan)]]+ZahlungsZeitplan[[#This Row],[SONDERZAHLUNG]]&lt;=ZahlungsZeitplan[[#This Row],[ANFANGSSALDO]],ZahlungsZeitplan[[#This Row],[ANFANGSSALDO]]-ZahlungsZeitplan[[#This Row],[KAPITAL]],0),"")</f>
        <v>295650.30490611517</v>
      </c>
      <c r="K27" s="21">
        <f ca="1">IF(ZahlungsZeitplan[[#This Row],['#]]&lt;&gt;"",SUM(INDEX(ZahlungsZeitplan[ZINSEN],1,1):ZahlungsZeitplan[[#This Row],[ZINSEN]]),"")</f>
        <v>4349.7006758615171</v>
      </c>
    </row>
    <row r="28" spans="2:11" x14ac:dyDescent="0.25">
      <c r="B28" s="19">
        <f ca="1">IF(DarlehenIstGut,IF(ROW()-ROW(ZahlungsZeitplan[[#Headers],['#]])&gt;PlanmäßigeAnzahlZahlungen,"",ROW()-ROW(ZahlungsZeitplan[[#Headers],['#]])),"")</f>
        <v>6</v>
      </c>
      <c r="C28" s="20">
        <f ca="1">IF(ZahlungsZeitplan[[#This Row],['#]]&lt;&gt;"",EOMONTH(DarlehensAnfangsDatum,ROW(ZahlungsZeitplan[[#This Row],['#]])-ROW(ZahlungsZeitplan[[#Headers],['#]])-2)+DAY(DarlehensAnfangsDatum),"")</f>
        <v>45450</v>
      </c>
      <c r="D28" s="21">
        <f ca="1">IF(ZahlungsZeitplan[[#This Row],['#]]&lt;&gt;"",IF(ROW()-ROW(ZahlungsZeitplan[[#Headers],[ANFANGSSALDO]])=1,DarlehensBetrag,INDEX(ZahlungsZeitplan[ENDSALDO],ROW()-ROW(ZahlungsZeitplan[[#Headers],[ANFANGSSALDO]])-1)),"")</f>
        <v>295650.30490611517</v>
      </c>
      <c r="E28" s="21">
        <f ca="1">IF(ZahlungsZeitplan[[#This Row],['#]]&lt;&gt;"",PlanmäßigeZahlung,"")</f>
        <v>1739.87915394928</v>
      </c>
      <c r="F2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8" s="21">
        <f ca="1">IF(ZahlungsZeitplan[[#This Row],['#]]&lt;&gt;"",ZahlungsZeitplan[[#This Row],[GESAMTZAHLUNG]]-ZahlungsZeitplan[[#This Row],[ZINSEN]],"")</f>
        <v>877.56576463977729</v>
      </c>
      <c r="I28" s="21">
        <f ca="1">IF(ZahlungsZeitplan[[#This Row],['#]]&lt;=($D$17*12),IF(ZahlungsZeitplan[[#This Row],['#]]&lt;&gt;"",ZahlungsZeitplan[[#This Row],[ANFANGSSALDO]]*(ZinsSatz/ZahlungenProJahr),""),IF(ZahlungsZeitplan[[#This Row],['#]]&lt;&gt;"",ZahlungsZeitplan[[#This Row],[ANFANGSSALDO]]*((ZinsSatz+$D$18)/ZahlungenProJahr),""))</f>
        <v>862.31338930950267</v>
      </c>
      <c r="J28" s="21">
        <f ca="1">IF(ZahlungsZeitplan[[#This Row],['#]]&lt;&gt;"",IF(ZahlungsZeitplan[[#This Row],[Zahlungen (Plan)]]+ZahlungsZeitplan[[#This Row],[SONDERZAHLUNG]]&lt;=ZahlungsZeitplan[[#This Row],[ANFANGSSALDO]],ZahlungsZeitplan[[#This Row],[ANFANGSSALDO]]-ZahlungsZeitplan[[#This Row],[KAPITAL]],0),"")</f>
        <v>294772.73914147541</v>
      </c>
      <c r="K28" s="21">
        <f ca="1">IF(ZahlungsZeitplan[[#This Row],['#]]&lt;&gt;"",SUM(INDEX(ZahlungsZeitplan[ZINSEN],1,1):ZahlungsZeitplan[[#This Row],[ZINSEN]]),"")</f>
        <v>5212.0140651710199</v>
      </c>
    </row>
    <row r="29" spans="2:11" x14ac:dyDescent="0.25">
      <c r="B29" s="19">
        <f ca="1">IF(DarlehenIstGut,IF(ROW()-ROW(ZahlungsZeitplan[[#Headers],['#]])&gt;PlanmäßigeAnzahlZahlungen,"",ROW()-ROW(ZahlungsZeitplan[[#Headers],['#]])),"")</f>
        <v>7</v>
      </c>
      <c r="C29" s="20">
        <f ca="1">IF(ZahlungsZeitplan[[#This Row],['#]]&lt;&gt;"",EOMONTH(DarlehensAnfangsDatum,ROW(ZahlungsZeitplan[[#This Row],['#]])-ROW(ZahlungsZeitplan[[#Headers],['#]])-2)+DAY(DarlehensAnfangsDatum),"")</f>
        <v>45480</v>
      </c>
      <c r="D29" s="21">
        <f ca="1">IF(ZahlungsZeitplan[[#This Row],['#]]&lt;&gt;"",IF(ROW()-ROW(ZahlungsZeitplan[[#Headers],[ANFANGSSALDO]])=1,DarlehensBetrag,INDEX(ZahlungsZeitplan[ENDSALDO],ROW()-ROW(ZahlungsZeitplan[[#Headers],[ANFANGSSALDO]])-1)),"")</f>
        <v>294772.73914147541</v>
      </c>
      <c r="E29" s="21">
        <f ca="1">IF(ZahlungsZeitplan[[#This Row],['#]]&lt;&gt;"",PlanmäßigeZahlung,"")</f>
        <v>1739.87915394928</v>
      </c>
      <c r="F2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9" s="21">
        <f ca="1">IF(ZahlungsZeitplan[[#This Row],['#]]&lt;&gt;"",ZahlungsZeitplan[[#This Row],[GESAMTZAHLUNG]]-ZahlungsZeitplan[[#This Row],[ZINSEN]],"")</f>
        <v>880.12533145330997</v>
      </c>
      <c r="I29" s="21">
        <f ca="1">IF(ZahlungsZeitplan[[#This Row],['#]]&lt;=($D$17*12),IF(ZahlungsZeitplan[[#This Row],['#]]&lt;&gt;"",ZahlungsZeitplan[[#This Row],[ANFANGSSALDO]]*(ZinsSatz/ZahlungenProJahr),""),IF(ZahlungsZeitplan[[#This Row],['#]]&lt;&gt;"",ZahlungsZeitplan[[#This Row],[ANFANGSSALDO]]*((ZinsSatz+$D$18)/ZahlungenProJahr),""))</f>
        <v>859.75382249596998</v>
      </c>
      <c r="J29" s="21">
        <f ca="1">IF(ZahlungsZeitplan[[#This Row],['#]]&lt;&gt;"",IF(ZahlungsZeitplan[[#This Row],[Zahlungen (Plan)]]+ZahlungsZeitplan[[#This Row],[SONDERZAHLUNG]]&lt;=ZahlungsZeitplan[[#This Row],[ANFANGSSALDO]],ZahlungsZeitplan[[#This Row],[ANFANGSSALDO]]-ZahlungsZeitplan[[#This Row],[KAPITAL]],0),"")</f>
        <v>293892.61381002207</v>
      </c>
      <c r="K29" s="21">
        <f ca="1">IF(ZahlungsZeitplan[[#This Row],['#]]&lt;&gt;"",SUM(INDEX(ZahlungsZeitplan[ZINSEN],1,1):ZahlungsZeitplan[[#This Row],[ZINSEN]]),"")</f>
        <v>6071.7678876669897</v>
      </c>
    </row>
    <row r="30" spans="2:11" x14ac:dyDescent="0.25">
      <c r="B30" s="19">
        <f ca="1">IF(DarlehenIstGut,IF(ROW()-ROW(ZahlungsZeitplan[[#Headers],['#]])&gt;PlanmäßigeAnzahlZahlungen,"",ROW()-ROW(ZahlungsZeitplan[[#Headers],['#]])),"")</f>
        <v>8</v>
      </c>
      <c r="C30" s="20">
        <f ca="1">IF(ZahlungsZeitplan[[#This Row],['#]]&lt;&gt;"",EOMONTH(DarlehensAnfangsDatum,ROW(ZahlungsZeitplan[[#This Row],['#]])-ROW(ZahlungsZeitplan[[#Headers],['#]])-2)+DAY(DarlehensAnfangsDatum),"")</f>
        <v>45511</v>
      </c>
      <c r="D30" s="21">
        <f ca="1">IF(ZahlungsZeitplan[[#This Row],['#]]&lt;&gt;"",IF(ROW()-ROW(ZahlungsZeitplan[[#Headers],[ANFANGSSALDO]])=1,DarlehensBetrag,INDEX(ZahlungsZeitplan[ENDSALDO],ROW()-ROW(ZahlungsZeitplan[[#Headers],[ANFANGSSALDO]])-1)),"")</f>
        <v>293892.61381002207</v>
      </c>
      <c r="E30" s="21">
        <f ca="1">IF(ZahlungsZeitplan[[#This Row],['#]]&lt;&gt;"",PlanmäßigeZahlung,"")</f>
        <v>1739.87915394928</v>
      </c>
      <c r="F3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0" s="21">
        <f ca="1">IF(ZahlungsZeitplan[[#This Row],['#]]&lt;&gt;"",ZahlungsZeitplan[[#This Row],[GESAMTZAHLUNG]]-ZahlungsZeitplan[[#This Row],[ZINSEN]],"")</f>
        <v>882.69236367004885</v>
      </c>
      <c r="I30" s="21">
        <f ca="1">IF(ZahlungsZeitplan[[#This Row],['#]]&lt;=($D$17*12),IF(ZahlungsZeitplan[[#This Row],['#]]&lt;&gt;"",ZahlungsZeitplan[[#This Row],[ANFANGSSALDO]]*(ZinsSatz/ZahlungenProJahr),""),IF(ZahlungsZeitplan[[#This Row],['#]]&lt;&gt;"",ZahlungsZeitplan[[#This Row],[ANFANGSSALDO]]*((ZinsSatz+$D$18)/ZahlungenProJahr),""))</f>
        <v>857.1867902792311</v>
      </c>
      <c r="J30" s="21">
        <f ca="1">IF(ZahlungsZeitplan[[#This Row],['#]]&lt;&gt;"",IF(ZahlungsZeitplan[[#This Row],[Zahlungen (Plan)]]+ZahlungsZeitplan[[#This Row],[SONDERZAHLUNG]]&lt;=ZahlungsZeitplan[[#This Row],[ANFANGSSALDO]],ZahlungsZeitplan[[#This Row],[ANFANGSSALDO]]-ZahlungsZeitplan[[#This Row],[KAPITAL]],0),"")</f>
        <v>293009.92144635203</v>
      </c>
      <c r="K30" s="21">
        <f ca="1">IF(ZahlungsZeitplan[[#This Row],['#]]&lt;&gt;"",SUM(INDEX(ZahlungsZeitplan[ZINSEN],1,1):ZahlungsZeitplan[[#This Row],[ZINSEN]]),"")</f>
        <v>6928.9546779462207</v>
      </c>
    </row>
    <row r="31" spans="2:11" x14ac:dyDescent="0.25">
      <c r="B31" s="19">
        <f ca="1">IF(DarlehenIstGut,IF(ROW()-ROW(ZahlungsZeitplan[[#Headers],['#]])&gt;PlanmäßigeAnzahlZahlungen,"",ROW()-ROW(ZahlungsZeitplan[[#Headers],['#]])),"")</f>
        <v>9</v>
      </c>
      <c r="C31" s="20">
        <f ca="1">IF(ZahlungsZeitplan[[#This Row],['#]]&lt;&gt;"",EOMONTH(DarlehensAnfangsDatum,ROW(ZahlungsZeitplan[[#This Row],['#]])-ROW(ZahlungsZeitplan[[#Headers],['#]])-2)+DAY(DarlehensAnfangsDatum),"")</f>
        <v>45542</v>
      </c>
      <c r="D31" s="21">
        <f ca="1">IF(ZahlungsZeitplan[[#This Row],['#]]&lt;&gt;"",IF(ROW()-ROW(ZahlungsZeitplan[[#Headers],[ANFANGSSALDO]])=1,DarlehensBetrag,INDEX(ZahlungsZeitplan[ENDSALDO],ROW()-ROW(ZahlungsZeitplan[[#Headers],[ANFANGSSALDO]])-1)),"")</f>
        <v>293009.92144635203</v>
      </c>
      <c r="E31" s="21">
        <f ca="1">IF(ZahlungsZeitplan[[#This Row],['#]]&lt;&gt;"",PlanmäßigeZahlung,"")</f>
        <v>1739.87915394928</v>
      </c>
      <c r="F3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1" s="21">
        <f ca="1">IF(ZahlungsZeitplan[[#This Row],['#]]&lt;&gt;"",ZahlungsZeitplan[[#This Row],[GESAMTZAHLUNG]]-ZahlungsZeitplan[[#This Row],[ZINSEN]],"")</f>
        <v>885.26688306408653</v>
      </c>
      <c r="I31" s="21">
        <f ca="1">IF(ZahlungsZeitplan[[#This Row],['#]]&lt;=($D$17*12),IF(ZahlungsZeitplan[[#This Row],['#]]&lt;&gt;"",ZahlungsZeitplan[[#This Row],[ANFANGSSALDO]]*(ZinsSatz/ZahlungenProJahr),""),IF(ZahlungsZeitplan[[#This Row],['#]]&lt;&gt;"",ZahlungsZeitplan[[#This Row],[ANFANGSSALDO]]*((ZinsSatz+$D$18)/ZahlungenProJahr),""))</f>
        <v>854.61227088519342</v>
      </c>
      <c r="J31" s="21">
        <f ca="1">IF(ZahlungsZeitplan[[#This Row],['#]]&lt;&gt;"",IF(ZahlungsZeitplan[[#This Row],[Zahlungen (Plan)]]+ZahlungsZeitplan[[#This Row],[SONDERZAHLUNG]]&lt;=ZahlungsZeitplan[[#This Row],[ANFANGSSALDO]],ZahlungsZeitplan[[#This Row],[ANFANGSSALDO]]-ZahlungsZeitplan[[#This Row],[KAPITAL]],0),"")</f>
        <v>292124.65456328797</v>
      </c>
      <c r="K31" s="21">
        <f ca="1">IF(ZahlungsZeitplan[[#This Row],['#]]&lt;&gt;"",SUM(INDEX(ZahlungsZeitplan[ZINSEN],1,1):ZahlungsZeitplan[[#This Row],[ZINSEN]]),"")</f>
        <v>7783.5669488314143</v>
      </c>
    </row>
    <row r="32" spans="2:11" x14ac:dyDescent="0.25">
      <c r="B32" s="19">
        <f ca="1">IF(DarlehenIstGut,IF(ROW()-ROW(ZahlungsZeitplan[[#Headers],['#]])&gt;PlanmäßigeAnzahlZahlungen,"",ROW()-ROW(ZahlungsZeitplan[[#Headers],['#]])),"")</f>
        <v>10</v>
      </c>
      <c r="C32" s="20">
        <f ca="1">IF(ZahlungsZeitplan[[#This Row],['#]]&lt;&gt;"",EOMONTH(DarlehensAnfangsDatum,ROW(ZahlungsZeitplan[[#This Row],['#]])-ROW(ZahlungsZeitplan[[#Headers],['#]])-2)+DAY(DarlehensAnfangsDatum),"")</f>
        <v>45572</v>
      </c>
      <c r="D32" s="21">
        <f ca="1">IF(ZahlungsZeitplan[[#This Row],['#]]&lt;&gt;"",IF(ROW()-ROW(ZahlungsZeitplan[[#Headers],[ANFANGSSALDO]])=1,DarlehensBetrag,INDEX(ZahlungsZeitplan[ENDSALDO],ROW()-ROW(ZahlungsZeitplan[[#Headers],[ANFANGSSALDO]])-1)),"")</f>
        <v>292124.65456328797</v>
      </c>
      <c r="E32" s="21">
        <f ca="1">IF(ZahlungsZeitplan[[#This Row],['#]]&lt;&gt;"",PlanmäßigeZahlung,"")</f>
        <v>1739.87915394928</v>
      </c>
      <c r="F3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2" s="21">
        <f ca="1">IF(ZahlungsZeitplan[[#This Row],['#]]&lt;&gt;"",ZahlungsZeitplan[[#This Row],[GESAMTZAHLUNG]]-ZahlungsZeitplan[[#This Row],[ZINSEN]],"")</f>
        <v>887.84891147302335</v>
      </c>
      <c r="I32" s="21">
        <f ca="1">IF(ZahlungsZeitplan[[#This Row],['#]]&lt;=($D$17*12),IF(ZahlungsZeitplan[[#This Row],['#]]&lt;&gt;"",ZahlungsZeitplan[[#This Row],[ANFANGSSALDO]]*(ZinsSatz/ZahlungenProJahr),""),IF(ZahlungsZeitplan[[#This Row],['#]]&lt;&gt;"",ZahlungsZeitplan[[#This Row],[ANFANGSSALDO]]*((ZinsSatz+$D$18)/ZahlungenProJahr),""))</f>
        <v>852.0302424762566</v>
      </c>
      <c r="J32" s="21">
        <f ca="1">IF(ZahlungsZeitplan[[#This Row],['#]]&lt;&gt;"",IF(ZahlungsZeitplan[[#This Row],[Zahlungen (Plan)]]+ZahlungsZeitplan[[#This Row],[SONDERZAHLUNG]]&lt;=ZahlungsZeitplan[[#This Row],[ANFANGSSALDO]],ZahlungsZeitplan[[#This Row],[ANFANGSSALDO]]-ZahlungsZeitplan[[#This Row],[KAPITAL]],0),"")</f>
        <v>291236.80565181497</v>
      </c>
      <c r="K32" s="21">
        <f ca="1">IF(ZahlungsZeitplan[[#This Row],['#]]&lt;&gt;"",SUM(INDEX(ZahlungsZeitplan[ZINSEN],1,1):ZahlungsZeitplan[[#This Row],[ZINSEN]]),"")</f>
        <v>8635.5971913076701</v>
      </c>
    </row>
    <row r="33" spans="2:11" x14ac:dyDescent="0.25">
      <c r="B33" s="19">
        <f ca="1">IF(DarlehenIstGut,IF(ROW()-ROW(ZahlungsZeitplan[[#Headers],['#]])&gt;PlanmäßigeAnzahlZahlungen,"",ROW()-ROW(ZahlungsZeitplan[[#Headers],['#]])),"")</f>
        <v>11</v>
      </c>
      <c r="C33" s="20">
        <f ca="1">IF(ZahlungsZeitplan[[#This Row],['#]]&lt;&gt;"",EOMONTH(DarlehensAnfangsDatum,ROW(ZahlungsZeitplan[[#This Row],['#]])-ROW(ZahlungsZeitplan[[#Headers],['#]])-2)+DAY(DarlehensAnfangsDatum),"")</f>
        <v>45603</v>
      </c>
      <c r="D33" s="21">
        <f ca="1">IF(ZahlungsZeitplan[[#This Row],['#]]&lt;&gt;"",IF(ROW()-ROW(ZahlungsZeitplan[[#Headers],[ANFANGSSALDO]])=1,DarlehensBetrag,INDEX(ZahlungsZeitplan[ENDSALDO],ROW()-ROW(ZahlungsZeitplan[[#Headers],[ANFANGSSALDO]])-1)),"")</f>
        <v>291236.80565181497</v>
      </c>
      <c r="E33" s="21">
        <f ca="1">IF(ZahlungsZeitplan[[#This Row],['#]]&lt;&gt;"",PlanmäßigeZahlung,"")</f>
        <v>1739.87915394928</v>
      </c>
      <c r="F3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3" s="21">
        <f ca="1">IF(ZahlungsZeitplan[[#This Row],['#]]&lt;&gt;"",ZahlungsZeitplan[[#This Row],[GESAMTZAHLUNG]]-ZahlungsZeitplan[[#This Row],[ZINSEN]],"")</f>
        <v>890.43847079815293</v>
      </c>
      <c r="I33" s="21">
        <f ca="1">IF(ZahlungsZeitplan[[#This Row],['#]]&lt;=($D$17*12),IF(ZahlungsZeitplan[[#This Row],['#]]&lt;&gt;"",ZahlungsZeitplan[[#This Row],[ANFANGSSALDO]]*(ZinsSatz/ZahlungenProJahr),""),IF(ZahlungsZeitplan[[#This Row],['#]]&lt;&gt;"",ZahlungsZeitplan[[#This Row],[ANFANGSSALDO]]*((ZinsSatz+$D$18)/ZahlungenProJahr),""))</f>
        <v>849.44068315112702</v>
      </c>
      <c r="J33" s="21">
        <f ca="1">IF(ZahlungsZeitplan[[#This Row],['#]]&lt;&gt;"",IF(ZahlungsZeitplan[[#This Row],[Zahlungen (Plan)]]+ZahlungsZeitplan[[#This Row],[SONDERZAHLUNG]]&lt;=ZahlungsZeitplan[[#This Row],[ANFANGSSALDO]],ZahlungsZeitplan[[#This Row],[ANFANGSSALDO]]-ZahlungsZeitplan[[#This Row],[KAPITAL]],0),"")</f>
        <v>290346.36718101683</v>
      </c>
      <c r="K33" s="21">
        <f ca="1">IF(ZahlungsZeitplan[[#This Row],['#]]&lt;&gt;"",SUM(INDEX(ZahlungsZeitplan[ZINSEN],1,1):ZahlungsZeitplan[[#This Row],[ZINSEN]]),"")</f>
        <v>9485.0378744587979</v>
      </c>
    </row>
    <row r="34" spans="2:11" x14ac:dyDescent="0.25">
      <c r="B34" s="19">
        <f ca="1">IF(DarlehenIstGut,IF(ROW()-ROW(ZahlungsZeitplan[[#Headers],['#]])&gt;PlanmäßigeAnzahlZahlungen,"",ROW()-ROW(ZahlungsZeitplan[[#Headers],['#]])),"")</f>
        <v>12</v>
      </c>
      <c r="C34" s="20">
        <f ca="1">IF(ZahlungsZeitplan[[#This Row],['#]]&lt;&gt;"",EOMONTH(DarlehensAnfangsDatum,ROW(ZahlungsZeitplan[[#This Row],['#]])-ROW(ZahlungsZeitplan[[#Headers],['#]])-2)+DAY(DarlehensAnfangsDatum),"")</f>
        <v>45633</v>
      </c>
      <c r="D34" s="21">
        <f ca="1">IF(ZahlungsZeitplan[[#This Row],['#]]&lt;&gt;"",IF(ROW()-ROW(ZahlungsZeitplan[[#Headers],[ANFANGSSALDO]])=1,DarlehensBetrag,INDEX(ZahlungsZeitplan[ENDSALDO],ROW()-ROW(ZahlungsZeitplan[[#Headers],[ANFANGSSALDO]])-1)),"")</f>
        <v>290346.36718101683</v>
      </c>
      <c r="E34" s="21">
        <f ca="1">IF(ZahlungsZeitplan[[#This Row],['#]]&lt;&gt;"",PlanmäßigeZahlung,"")</f>
        <v>1739.87915394928</v>
      </c>
      <c r="F3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4" s="21">
        <f ca="1">IF(ZahlungsZeitplan[[#This Row],['#]]&lt;&gt;"",ZahlungsZeitplan[[#This Row],[GESAMTZAHLUNG]]-ZahlungsZeitplan[[#This Row],[ZINSEN]],"")</f>
        <v>893.03558300464749</v>
      </c>
      <c r="I34" s="21">
        <f ca="1">IF(ZahlungsZeitplan[[#This Row],['#]]&lt;=($D$17*12),IF(ZahlungsZeitplan[[#This Row],['#]]&lt;&gt;"",ZahlungsZeitplan[[#This Row],[ANFANGSSALDO]]*(ZinsSatz/ZahlungenProJahr),""),IF(ZahlungsZeitplan[[#This Row],['#]]&lt;&gt;"",ZahlungsZeitplan[[#This Row],[ANFANGSSALDO]]*((ZinsSatz+$D$18)/ZahlungenProJahr),""))</f>
        <v>846.84357094463246</v>
      </c>
      <c r="J34" s="21">
        <f ca="1">IF(ZahlungsZeitplan[[#This Row],['#]]&lt;&gt;"",IF(ZahlungsZeitplan[[#This Row],[Zahlungen (Plan)]]+ZahlungsZeitplan[[#This Row],[SONDERZAHLUNG]]&lt;=ZahlungsZeitplan[[#This Row],[ANFANGSSALDO]],ZahlungsZeitplan[[#This Row],[ANFANGSSALDO]]-ZahlungsZeitplan[[#This Row],[KAPITAL]],0),"")</f>
        <v>289453.33159801218</v>
      </c>
      <c r="K34" s="21">
        <f ca="1">IF(ZahlungsZeitplan[[#This Row],['#]]&lt;&gt;"",SUM(INDEX(ZahlungsZeitplan[ZINSEN],1,1):ZahlungsZeitplan[[#This Row],[ZINSEN]]),"")</f>
        <v>10331.881445403431</v>
      </c>
    </row>
    <row r="35" spans="2:11" x14ac:dyDescent="0.25">
      <c r="B35" s="19">
        <f ca="1">IF(DarlehenIstGut,IF(ROW()-ROW(ZahlungsZeitplan[[#Headers],['#]])&gt;PlanmäßigeAnzahlZahlungen,"",ROW()-ROW(ZahlungsZeitplan[[#Headers],['#]])),"")</f>
        <v>13</v>
      </c>
      <c r="C35" s="20">
        <f ca="1">IF(ZahlungsZeitplan[[#This Row],['#]]&lt;&gt;"",EOMONTH(DarlehensAnfangsDatum,ROW(ZahlungsZeitplan[[#This Row],['#]])-ROW(ZahlungsZeitplan[[#Headers],['#]])-2)+DAY(DarlehensAnfangsDatum),"")</f>
        <v>45664</v>
      </c>
      <c r="D35" s="21">
        <f ca="1">IF(ZahlungsZeitplan[[#This Row],['#]]&lt;&gt;"",IF(ROW()-ROW(ZahlungsZeitplan[[#Headers],[ANFANGSSALDO]])=1,DarlehensBetrag,INDEX(ZahlungsZeitplan[ENDSALDO],ROW()-ROW(ZahlungsZeitplan[[#Headers],[ANFANGSSALDO]])-1)),"")</f>
        <v>289453.33159801218</v>
      </c>
      <c r="E35" s="21">
        <f ca="1">IF(ZahlungsZeitplan[[#This Row],['#]]&lt;&gt;"",PlanmäßigeZahlung,"")</f>
        <v>1739.87915394928</v>
      </c>
      <c r="F3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5" s="21">
        <f ca="1">IF(ZahlungsZeitplan[[#This Row],['#]]&lt;&gt;"",ZahlungsZeitplan[[#This Row],[GESAMTZAHLUNG]]-ZahlungsZeitplan[[#This Row],[ZINSEN]],"")</f>
        <v>895.64027012174438</v>
      </c>
      <c r="I35" s="21">
        <f ca="1">IF(ZahlungsZeitplan[[#This Row],['#]]&lt;=($D$17*12),IF(ZahlungsZeitplan[[#This Row],['#]]&lt;&gt;"",ZahlungsZeitplan[[#This Row],[ANFANGSSALDO]]*(ZinsSatz/ZahlungenProJahr),""),IF(ZahlungsZeitplan[[#This Row],['#]]&lt;&gt;"",ZahlungsZeitplan[[#This Row],[ANFANGSSALDO]]*((ZinsSatz+$D$18)/ZahlungenProJahr),""))</f>
        <v>844.23888382753557</v>
      </c>
      <c r="J35" s="21">
        <f ca="1">IF(ZahlungsZeitplan[[#This Row],['#]]&lt;&gt;"",IF(ZahlungsZeitplan[[#This Row],[Zahlungen (Plan)]]+ZahlungsZeitplan[[#This Row],[SONDERZAHLUNG]]&lt;=ZahlungsZeitplan[[#This Row],[ANFANGSSALDO]],ZahlungsZeitplan[[#This Row],[ANFANGSSALDO]]-ZahlungsZeitplan[[#This Row],[KAPITAL]],0),"")</f>
        <v>288557.69132789044</v>
      </c>
      <c r="K35" s="21">
        <f ca="1">IF(ZahlungsZeitplan[[#This Row],['#]]&lt;&gt;"",SUM(INDEX(ZahlungsZeitplan[ZINSEN],1,1):ZahlungsZeitplan[[#This Row],[ZINSEN]]),"")</f>
        <v>11176.120329230966</v>
      </c>
    </row>
    <row r="36" spans="2:11" x14ac:dyDescent="0.25">
      <c r="B36" s="19">
        <f ca="1">IF(DarlehenIstGut,IF(ROW()-ROW(ZahlungsZeitplan[[#Headers],['#]])&gt;PlanmäßigeAnzahlZahlungen,"",ROW()-ROW(ZahlungsZeitplan[[#Headers],['#]])),"")</f>
        <v>14</v>
      </c>
      <c r="C36" s="20">
        <f ca="1">IF(ZahlungsZeitplan[[#This Row],['#]]&lt;&gt;"",EOMONTH(DarlehensAnfangsDatum,ROW(ZahlungsZeitplan[[#This Row],['#]])-ROW(ZahlungsZeitplan[[#Headers],['#]])-2)+DAY(DarlehensAnfangsDatum),"")</f>
        <v>45695</v>
      </c>
      <c r="D36" s="21">
        <f ca="1">IF(ZahlungsZeitplan[[#This Row],['#]]&lt;&gt;"",IF(ROW()-ROW(ZahlungsZeitplan[[#Headers],[ANFANGSSALDO]])=1,DarlehensBetrag,INDEX(ZahlungsZeitplan[ENDSALDO],ROW()-ROW(ZahlungsZeitplan[[#Headers],[ANFANGSSALDO]])-1)),"")</f>
        <v>288557.69132789044</v>
      </c>
      <c r="E36" s="21">
        <f ca="1">IF(ZahlungsZeitplan[[#This Row],['#]]&lt;&gt;"",PlanmäßigeZahlung,"")</f>
        <v>1739.87915394928</v>
      </c>
      <c r="F3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6" s="21">
        <f ca="1">IF(ZahlungsZeitplan[[#This Row],['#]]&lt;&gt;"",ZahlungsZeitplan[[#This Row],[GESAMTZAHLUNG]]-ZahlungsZeitplan[[#This Row],[ZINSEN]],"")</f>
        <v>898.25255424293277</v>
      </c>
      <c r="I36" s="21">
        <f ca="1">IF(ZahlungsZeitplan[[#This Row],['#]]&lt;=($D$17*12),IF(ZahlungsZeitplan[[#This Row],['#]]&lt;&gt;"",ZahlungsZeitplan[[#This Row],[ANFANGSSALDO]]*(ZinsSatz/ZahlungenProJahr),""),IF(ZahlungsZeitplan[[#This Row],['#]]&lt;&gt;"",ZahlungsZeitplan[[#This Row],[ANFANGSSALDO]]*((ZinsSatz+$D$18)/ZahlungenProJahr),""))</f>
        <v>841.62659970634718</v>
      </c>
      <c r="J36" s="21">
        <f ca="1">IF(ZahlungsZeitplan[[#This Row],['#]]&lt;&gt;"",IF(ZahlungsZeitplan[[#This Row],[Zahlungen (Plan)]]+ZahlungsZeitplan[[#This Row],[SONDERZAHLUNG]]&lt;=ZahlungsZeitplan[[#This Row],[ANFANGSSALDO]],ZahlungsZeitplan[[#This Row],[ANFANGSSALDO]]-ZahlungsZeitplan[[#This Row],[KAPITAL]],0),"")</f>
        <v>287659.43877364753</v>
      </c>
      <c r="K36" s="21">
        <f ca="1">IF(ZahlungsZeitplan[[#This Row],['#]]&lt;&gt;"",SUM(INDEX(ZahlungsZeitplan[ZINSEN],1,1):ZahlungsZeitplan[[#This Row],[ZINSEN]]),"")</f>
        <v>12017.746928937313</v>
      </c>
    </row>
    <row r="37" spans="2:11" x14ac:dyDescent="0.25">
      <c r="B37" s="19">
        <f ca="1">IF(DarlehenIstGut,IF(ROW()-ROW(ZahlungsZeitplan[[#Headers],['#]])&gt;PlanmäßigeAnzahlZahlungen,"",ROW()-ROW(ZahlungsZeitplan[[#Headers],['#]])),"")</f>
        <v>15</v>
      </c>
      <c r="C37" s="20">
        <f ca="1">IF(ZahlungsZeitplan[[#This Row],['#]]&lt;&gt;"",EOMONTH(DarlehensAnfangsDatum,ROW(ZahlungsZeitplan[[#This Row],['#]])-ROW(ZahlungsZeitplan[[#Headers],['#]])-2)+DAY(DarlehensAnfangsDatum),"")</f>
        <v>45723</v>
      </c>
      <c r="D37" s="21">
        <f ca="1">IF(ZahlungsZeitplan[[#This Row],['#]]&lt;&gt;"",IF(ROW()-ROW(ZahlungsZeitplan[[#Headers],[ANFANGSSALDO]])=1,DarlehensBetrag,INDEX(ZahlungsZeitplan[ENDSALDO],ROW()-ROW(ZahlungsZeitplan[[#Headers],[ANFANGSSALDO]])-1)),"")</f>
        <v>287659.43877364753</v>
      </c>
      <c r="E37" s="21">
        <f ca="1">IF(ZahlungsZeitplan[[#This Row],['#]]&lt;&gt;"",PlanmäßigeZahlung,"")</f>
        <v>1739.87915394928</v>
      </c>
      <c r="F3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7" s="21">
        <f ca="1">IF(ZahlungsZeitplan[[#This Row],['#]]&lt;&gt;"",ZahlungsZeitplan[[#This Row],[GESAMTZAHLUNG]]-ZahlungsZeitplan[[#This Row],[ZINSEN]],"")</f>
        <v>900.87245752614126</v>
      </c>
      <c r="I37" s="21">
        <f ca="1">IF(ZahlungsZeitplan[[#This Row],['#]]&lt;=($D$17*12),IF(ZahlungsZeitplan[[#This Row],['#]]&lt;&gt;"",ZahlungsZeitplan[[#This Row],[ANFANGSSALDO]]*(ZinsSatz/ZahlungenProJahr),""),IF(ZahlungsZeitplan[[#This Row],['#]]&lt;&gt;"",ZahlungsZeitplan[[#This Row],[ANFANGSSALDO]]*((ZinsSatz+$D$18)/ZahlungenProJahr),""))</f>
        <v>839.00669642313869</v>
      </c>
      <c r="J37" s="21">
        <f ca="1">IF(ZahlungsZeitplan[[#This Row],['#]]&lt;&gt;"",IF(ZahlungsZeitplan[[#This Row],[Zahlungen (Plan)]]+ZahlungsZeitplan[[#This Row],[SONDERZAHLUNG]]&lt;=ZahlungsZeitplan[[#This Row],[ANFANGSSALDO]],ZahlungsZeitplan[[#This Row],[ANFANGSSALDO]]-ZahlungsZeitplan[[#This Row],[KAPITAL]],0),"")</f>
        <v>286758.56631612137</v>
      </c>
      <c r="K37" s="21">
        <f ca="1">IF(ZahlungsZeitplan[[#This Row],['#]]&lt;&gt;"",SUM(INDEX(ZahlungsZeitplan[ZINSEN],1,1):ZahlungsZeitplan[[#This Row],[ZINSEN]]),"")</f>
        <v>12856.753625360452</v>
      </c>
    </row>
    <row r="38" spans="2:11" x14ac:dyDescent="0.25">
      <c r="B38" s="19">
        <f ca="1">IF(DarlehenIstGut,IF(ROW()-ROW(ZahlungsZeitplan[[#Headers],['#]])&gt;PlanmäßigeAnzahlZahlungen,"",ROW()-ROW(ZahlungsZeitplan[[#Headers],['#]])),"")</f>
        <v>16</v>
      </c>
      <c r="C38" s="20">
        <f ca="1">IF(ZahlungsZeitplan[[#This Row],['#]]&lt;&gt;"",EOMONTH(DarlehensAnfangsDatum,ROW(ZahlungsZeitplan[[#This Row],['#]])-ROW(ZahlungsZeitplan[[#Headers],['#]])-2)+DAY(DarlehensAnfangsDatum),"")</f>
        <v>45754</v>
      </c>
      <c r="D38" s="21">
        <f ca="1">IF(ZahlungsZeitplan[[#This Row],['#]]&lt;&gt;"",IF(ROW()-ROW(ZahlungsZeitplan[[#Headers],[ANFANGSSALDO]])=1,DarlehensBetrag,INDEX(ZahlungsZeitplan[ENDSALDO],ROW()-ROW(ZahlungsZeitplan[[#Headers],[ANFANGSSALDO]])-1)),"")</f>
        <v>286758.56631612137</v>
      </c>
      <c r="E38" s="21">
        <f ca="1">IF(ZahlungsZeitplan[[#This Row],['#]]&lt;&gt;"",PlanmäßigeZahlung,"")</f>
        <v>1739.87915394928</v>
      </c>
      <c r="F3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8" s="21">
        <f ca="1">IF(ZahlungsZeitplan[[#This Row],['#]]&lt;&gt;"",ZahlungsZeitplan[[#This Row],[GESAMTZAHLUNG]]-ZahlungsZeitplan[[#This Row],[ZINSEN]],"")</f>
        <v>903.50000219392587</v>
      </c>
      <c r="I38" s="21">
        <f ca="1">IF(ZahlungsZeitplan[[#This Row],['#]]&lt;=($D$17*12),IF(ZahlungsZeitplan[[#This Row],['#]]&lt;&gt;"",ZahlungsZeitplan[[#This Row],[ANFANGSSALDO]]*(ZinsSatz/ZahlungenProJahr),""),IF(ZahlungsZeitplan[[#This Row],['#]]&lt;&gt;"",ZahlungsZeitplan[[#This Row],[ANFANGSSALDO]]*((ZinsSatz+$D$18)/ZahlungenProJahr),""))</f>
        <v>836.37915175535409</v>
      </c>
      <c r="J38" s="21">
        <f ca="1">IF(ZahlungsZeitplan[[#This Row],['#]]&lt;&gt;"",IF(ZahlungsZeitplan[[#This Row],[Zahlungen (Plan)]]+ZahlungsZeitplan[[#This Row],[SONDERZAHLUNG]]&lt;=ZahlungsZeitplan[[#This Row],[ANFANGSSALDO]],ZahlungsZeitplan[[#This Row],[ANFANGSSALDO]]-ZahlungsZeitplan[[#This Row],[KAPITAL]],0),"")</f>
        <v>285855.06631392747</v>
      </c>
      <c r="K38" s="21">
        <f ca="1">IF(ZahlungsZeitplan[[#This Row],['#]]&lt;&gt;"",SUM(INDEX(ZahlungsZeitplan[ZINSEN],1,1):ZahlungsZeitplan[[#This Row],[ZINSEN]]),"")</f>
        <v>13693.132777115807</v>
      </c>
    </row>
    <row r="39" spans="2:11" x14ac:dyDescent="0.25">
      <c r="B39" s="19">
        <f ca="1">IF(DarlehenIstGut,IF(ROW()-ROW(ZahlungsZeitplan[[#Headers],['#]])&gt;PlanmäßigeAnzahlZahlungen,"",ROW()-ROW(ZahlungsZeitplan[[#Headers],['#]])),"")</f>
        <v>17</v>
      </c>
      <c r="C39" s="20">
        <f ca="1">IF(ZahlungsZeitplan[[#This Row],['#]]&lt;&gt;"",EOMONTH(DarlehensAnfangsDatum,ROW(ZahlungsZeitplan[[#This Row],['#]])-ROW(ZahlungsZeitplan[[#Headers],['#]])-2)+DAY(DarlehensAnfangsDatum),"")</f>
        <v>45784</v>
      </c>
      <c r="D39" s="21">
        <f ca="1">IF(ZahlungsZeitplan[[#This Row],['#]]&lt;&gt;"",IF(ROW()-ROW(ZahlungsZeitplan[[#Headers],[ANFANGSSALDO]])=1,DarlehensBetrag,INDEX(ZahlungsZeitplan[ENDSALDO],ROW()-ROW(ZahlungsZeitplan[[#Headers],[ANFANGSSALDO]])-1)),"")</f>
        <v>285855.06631392747</v>
      </c>
      <c r="E39" s="21">
        <f ca="1">IF(ZahlungsZeitplan[[#This Row],['#]]&lt;&gt;"",PlanmäßigeZahlung,"")</f>
        <v>1739.87915394928</v>
      </c>
      <c r="F3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39" s="21">
        <f ca="1">IF(ZahlungsZeitplan[[#This Row],['#]]&lt;&gt;"",ZahlungsZeitplan[[#This Row],[GESAMTZAHLUNG]]-ZahlungsZeitplan[[#This Row],[ZINSEN]],"")</f>
        <v>906.1352105336581</v>
      </c>
      <c r="I39" s="21">
        <f ca="1">IF(ZahlungsZeitplan[[#This Row],['#]]&lt;=($D$17*12),IF(ZahlungsZeitplan[[#This Row],['#]]&lt;&gt;"",ZahlungsZeitplan[[#This Row],[ANFANGSSALDO]]*(ZinsSatz/ZahlungenProJahr),""),IF(ZahlungsZeitplan[[#This Row],['#]]&lt;&gt;"",ZahlungsZeitplan[[#This Row],[ANFANGSSALDO]]*((ZinsSatz+$D$18)/ZahlungenProJahr),""))</f>
        <v>833.74394341562186</v>
      </c>
      <c r="J39" s="21">
        <f ca="1">IF(ZahlungsZeitplan[[#This Row],['#]]&lt;&gt;"",IF(ZahlungsZeitplan[[#This Row],[Zahlungen (Plan)]]+ZahlungsZeitplan[[#This Row],[SONDERZAHLUNG]]&lt;=ZahlungsZeitplan[[#This Row],[ANFANGSSALDO]],ZahlungsZeitplan[[#This Row],[ANFANGSSALDO]]-ZahlungsZeitplan[[#This Row],[KAPITAL]],0),"")</f>
        <v>284948.93110339378</v>
      </c>
      <c r="K39" s="21">
        <f ca="1">IF(ZahlungsZeitplan[[#This Row],['#]]&lt;&gt;"",SUM(INDEX(ZahlungsZeitplan[ZINSEN],1,1):ZahlungsZeitplan[[#This Row],[ZINSEN]]),"")</f>
        <v>14526.876720531429</v>
      </c>
    </row>
    <row r="40" spans="2:11" x14ac:dyDescent="0.25">
      <c r="B40" s="19">
        <f ca="1">IF(DarlehenIstGut,IF(ROW()-ROW(ZahlungsZeitplan[[#Headers],['#]])&gt;PlanmäßigeAnzahlZahlungen,"",ROW()-ROW(ZahlungsZeitplan[[#Headers],['#]])),"")</f>
        <v>18</v>
      </c>
      <c r="C40" s="20">
        <f ca="1">IF(ZahlungsZeitplan[[#This Row],['#]]&lt;&gt;"",EOMONTH(DarlehensAnfangsDatum,ROW(ZahlungsZeitplan[[#This Row],['#]])-ROW(ZahlungsZeitplan[[#Headers],['#]])-2)+DAY(DarlehensAnfangsDatum),"")</f>
        <v>45815</v>
      </c>
      <c r="D40" s="21">
        <f ca="1">IF(ZahlungsZeitplan[[#This Row],['#]]&lt;&gt;"",IF(ROW()-ROW(ZahlungsZeitplan[[#Headers],[ANFANGSSALDO]])=1,DarlehensBetrag,INDEX(ZahlungsZeitplan[ENDSALDO],ROW()-ROW(ZahlungsZeitplan[[#Headers],[ANFANGSSALDO]])-1)),"")</f>
        <v>284948.93110339378</v>
      </c>
      <c r="E40" s="21">
        <f ca="1">IF(ZahlungsZeitplan[[#This Row],['#]]&lt;&gt;"",PlanmäßigeZahlung,"")</f>
        <v>1739.87915394928</v>
      </c>
      <c r="F4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0" s="21">
        <f ca="1">IF(ZahlungsZeitplan[[#This Row],['#]]&lt;&gt;"",ZahlungsZeitplan[[#This Row],[GESAMTZAHLUNG]]-ZahlungsZeitplan[[#This Row],[ZINSEN]],"")</f>
        <v>908.77810489771468</v>
      </c>
      <c r="I40" s="21">
        <f ca="1">IF(ZahlungsZeitplan[[#This Row],['#]]&lt;=($D$17*12),IF(ZahlungsZeitplan[[#This Row],['#]]&lt;&gt;"",ZahlungsZeitplan[[#This Row],[ANFANGSSALDO]]*(ZinsSatz/ZahlungenProJahr),""),IF(ZahlungsZeitplan[[#This Row],['#]]&lt;&gt;"",ZahlungsZeitplan[[#This Row],[ANFANGSSALDO]]*((ZinsSatz+$D$18)/ZahlungenProJahr),""))</f>
        <v>831.10104905156527</v>
      </c>
      <c r="J40" s="21">
        <f ca="1">IF(ZahlungsZeitplan[[#This Row],['#]]&lt;&gt;"",IF(ZahlungsZeitplan[[#This Row],[Zahlungen (Plan)]]+ZahlungsZeitplan[[#This Row],[SONDERZAHLUNG]]&lt;=ZahlungsZeitplan[[#This Row],[ANFANGSSALDO]],ZahlungsZeitplan[[#This Row],[ANFANGSSALDO]]-ZahlungsZeitplan[[#This Row],[KAPITAL]],0),"")</f>
        <v>284040.15299849608</v>
      </c>
      <c r="K40" s="21">
        <f ca="1">IF(ZahlungsZeitplan[[#This Row],['#]]&lt;&gt;"",SUM(INDEX(ZahlungsZeitplan[ZINSEN],1,1):ZahlungsZeitplan[[#This Row],[ZINSEN]]),"")</f>
        <v>15357.977769582994</v>
      </c>
    </row>
    <row r="41" spans="2:11" x14ac:dyDescent="0.25">
      <c r="B41" s="19">
        <f ca="1">IF(DarlehenIstGut,IF(ROW()-ROW(ZahlungsZeitplan[[#Headers],['#]])&gt;PlanmäßigeAnzahlZahlungen,"",ROW()-ROW(ZahlungsZeitplan[[#Headers],['#]])),"")</f>
        <v>19</v>
      </c>
      <c r="C41" s="20">
        <f ca="1">IF(ZahlungsZeitplan[[#This Row],['#]]&lt;&gt;"",EOMONTH(DarlehensAnfangsDatum,ROW(ZahlungsZeitplan[[#This Row],['#]])-ROW(ZahlungsZeitplan[[#Headers],['#]])-2)+DAY(DarlehensAnfangsDatum),"")</f>
        <v>45845</v>
      </c>
      <c r="D41" s="21">
        <f ca="1">IF(ZahlungsZeitplan[[#This Row],['#]]&lt;&gt;"",IF(ROW()-ROW(ZahlungsZeitplan[[#Headers],[ANFANGSSALDO]])=1,DarlehensBetrag,INDEX(ZahlungsZeitplan[ENDSALDO],ROW()-ROW(ZahlungsZeitplan[[#Headers],[ANFANGSSALDO]])-1)),"")</f>
        <v>284040.15299849608</v>
      </c>
      <c r="E41" s="21">
        <f ca="1">IF(ZahlungsZeitplan[[#This Row],['#]]&lt;&gt;"",PlanmäßigeZahlung,"")</f>
        <v>1739.87915394928</v>
      </c>
      <c r="F4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1" s="21">
        <f ca="1">IF(ZahlungsZeitplan[[#This Row],['#]]&lt;&gt;"",ZahlungsZeitplan[[#This Row],[GESAMTZAHLUNG]]-ZahlungsZeitplan[[#This Row],[ZINSEN]],"")</f>
        <v>911.4287077036663</v>
      </c>
      <c r="I41" s="21">
        <f ca="1">IF(ZahlungsZeitplan[[#This Row],['#]]&lt;=($D$17*12),IF(ZahlungsZeitplan[[#This Row],['#]]&lt;&gt;"",ZahlungsZeitplan[[#This Row],[ANFANGSSALDO]]*(ZinsSatz/ZahlungenProJahr),""),IF(ZahlungsZeitplan[[#This Row],['#]]&lt;&gt;"",ZahlungsZeitplan[[#This Row],[ANFANGSSALDO]]*((ZinsSatz+$D$18)/ZahlungenProJahr),""))</f>
        <v>828.45044624561365</v>
      </c>
      <c r="J41" s="21">
        <f ca="1">IF(ZahlungsZeitplan[[#This Row],['#]]&lt;&gt;"",IF(ZahlungsZeitplan[[#This Row],[Zahlungen (Plan)]]+ZahlungsZeitplan[[#This Row],[SONDERZAHLUNG]]&lt;=ZahlungsZeitplan[[#This Row],[ANFANGSSALDO]],ZahlungsZeitplan[[#This Row],[ANFANGSSALDO]]-ZahlungsZeitplan[[#This Row],[KAPITAL]],0),"")</f>
        <v>283128.72429079242</v>
      </c>
      <c r="K41" s="21">
        <f ca="1">IF(ZahlungsZeitplan[[#This Row],['#]]&lt;&gt;"",SUM(INDEX(ZahlungsZeitplan[ZINSEN],1,1):ZahlungsZeitplan[[#This Row],[ZINSEN]]),"")</f>
        <v>16186.428215828608</v>
      </c>
    </row>
    <row r="42" spans="2:11" x14ac:dyDescent="0.25">
      <c r="B42" s="19">
        <f ca="1">IF(DarlehenIstGut,IF(ROW()-ROW(ZahlungsZeitplan[[#Headers],['#]])&gt;PlanmäßigeAnzahlZahlungen,"",ROW()-ROW(ZahlungsZeitplan[[#Headers],['#]])),"")</f>
        <v>20</v>
      </c>
      <c r="C42" s="20">
        <f ca="1">IF(ZahlungsZeitplan[[#This Row],['#]]&lt;&gt;"",EOMONTH(DarlehensAnfangsDatum,ROW(ZahlungsZeitplan[[#This Row],['#]])-ROW(ZahlungsZeitplan[[#Headers],['#]])-2)+DAY(DarlehensAnfangsDatum),"")</f>
        <v>45876</v>
      </c>
      <c r="D42" s="21">
        <f ca="1">IF(ZahlungsZeitplan[[#This Row],['#]]&lt;&gt;"",IF(ROW()-ROW(ZahlungsZeitplan[[#Headers],[ANFANGSSALDO]])=1,DarlehensBetrag,INDEX(ZahlungsZeitplan[ENDSALDO],ROW()-ROW(ZahlungsZeitplan[[#Headers],[ANFANGSSALDO]])-1)),"")</f>
        <v>283128.72429079242</v>
      </c>
      <c r="E42" s="21">
        <f ca="1">IF(ZahlungsZeitplan[[#This Row],['#]]&lt;&gt;"",PlanmäßigeZahlung,"")</f>
        <v>1739.87915394928</v>
      </c>
      <c r="F4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2" s="21">
        <f ca="1">IF(ZahlungsZeitplan[[#This Row],['#]]&lt;&gt;"",ZahlungsZeitplan[[#This Row],[GESAMTZAHLUNG]]-ZahlungsZeitplan[[#This Row],[ZINSEN]],"")</f>
        <v>914.08704143446869</v>
      </c>
      <c r="I42" s="21">
        <f ca="1">IF(ZahlungsZeitplan[[#This Row],['#]]&lt;=($D$17*12),IF(ZahlungsZeitplan[[#This Row],['#]]&lt;&gt;"",ZahlungsZeitplan[[#This Row],[ANFANGSSALDO]]*(ZinsSatz/ZahlungenProJahr),""),IF(ZahlungsZeitplan[[#This Row],['#]]&lt;&gt;"",ZahlungsZeitplan[[#This Row],[ANFANGSSALDO]]*((ZinsSatz+$D$18)/ZahlungenProJahr),""))</f>
        <v>825.79211251481127</v>
      </c>
      <c r="J42" s="21">
        <f ca="1">IF(ZahlungsZeitplan[[#This Row],['#]]&lt;&gt;"",IF(ZahlungsZeitplan[[#This Row],[Zahlungen (Plan)]]+ZahlungsZeitplan[[#This Row],[SONDERZAHLUNG]]&lt;=ZahlungsZeitplan[[#This Row],[ANFANGSSALDO]],ZahlungsZeitplan[[#This Row],[ANFANGSSALDO]]-ZahlungsZeitplan[[#This Row],[KAPITAL]],0),"")</f>
        <v>282214.63724935794</v>
      </c>
      <c r="K42" s="21">
        <f ca="1">IF(ZahlungsZeitplan[[#This Row],['#]]&lt;&gt;"",SUM(INDEX(ZahlungsZeitplan[ZINSEN],1,1):ZahlungsZeitplan[[#This Row],[ZINSEN]]),"")</f>
        <v>17012.220328343417</v>
      </c>
    </row>
    <row r="43" spans="2:11" x14ac:dyDescent="0.25">
      <c r="B43" s="19">
        <f ca="1">IF(DarlehenIstGut,IF(ROW()-ROW(ZahlungsZeitplan[[#Headers],['#]])&gt;PlanmäßigeAnzahlZahlungen,"",ROW()-ROW(ZahlungsZeitplan[[#Headers],['#]])),"")</f>
        <v>21</v>
      </c>
      <c r="C43" s="20">
        <f ca="1">IF(ZahlungsZeitplan[[#This Row],['#]]&lt;&gt;"",EOMONTH(DarlehensAnfangsDatum,ROW(ZahlungsZeitplan[[#This Row],['#]])-ROW(ZahlungsZeitplan[[#Headers],['#]])-2)+DAY(DarlehensAnfangsDatum),"")</f>
        <v>45907</v>
      </c>
      <c r="D43" s="21">
        <f ca="1">IF(ZahlungsZeitplan[[#This Row],['#]]&lt;&gt;"",IF(ROW()-ROW(ZahlungsZeitplan[[#Headers],[ANFANGSSALDO]])=1,DarlehensBetrag,INDEX(ZahlungsZeitplan[ENDSALDO],ROW()-ROW(ZahlungsZeitplan[[#Headers],[ANFANGSSALDO]])-1)),"")</f>
        <v>282214.63724935794</v>
      </c>
      <c r="E43" s="21">
        <f ca="1">IF(ZahlungsZeitplan[[#This Row],['#]]&lt;&gt;"",PlanmäßigeZahlung,"")</f>
        <v>1739.87915394928</v>
      </c>
      <c r="F4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3" s="21">
        <f ca="1">IF(ZahlungsZeitplan[[#This Row],['#]]&lt;&gt;"",ZahlungsZeitplan[[#This Row],[GESAMTZAHLUNG]]-ZahlungsZeitplan[[#This Row],[ZINSEN]],"")</f>
        <v>916.75312863865258</v>
      </c>
      <c r="I43" s="21">
        <f ca="1">IF(ZahlungsZeitplan[[#This Row],['#]]&lt;=($D$17*12),IF(ZahlungsZeitplan[[#This Row],['#]]&lt;&gt;"",ZahlungsZeitplan[[#This Row],[ANFANGSSALDO]]*(ZinsSatz/ZahlungenProJahr),""),IF(ZahlungsZeitplan[[#This Row],['#]]&lt;&gt;"",ZahlungsZeitplan[[#This Row],[ANFANGSSALDO]]*((ZinsSatz+$D$18)/ZahlungenProJahr),""))</f>
        <v>823.12602531062737</v>
      </c>
      <c r="J43" s="21">
        <f ca="1">IF(ZahlungsZeitplan[[#This Row],['#]]&lt;&gt;"",IF(ZahlungsZeitplan[[#This Row],[Zahlungen (Plan)]]+ZahlungsZeitplan[[#This Row],[SONDERZAHLUNG]]&lt;=ZahlungsZeitplan[[#This Row],[ANFANGSSALDO]],ZahlungsZeitplan[[#This Row],[ANFANGSSALDO]]-ZahlungsZeitplan[[#This Row],[KAPITAL]],0),"")</f>
        <v>281297.88412071927</v>
      </c>
      <c r="K43" s="21">
        <f ca="1">IF(ZahlungsZeitplan[[#This Row],['#]]&lt;&gt;"",SUM(INDEX(ZahlungsZeitplan[ZINSEN],1,1):ZahlungsZeitplan[[#This Row],[ZINSEN]]),"")</f>
        <v>17835.346353654044</v>
      </c>
    </row>
    <row r="44" spans="2:11" x14ac:dyDescent="0.25">
      <c r="B44" s="19">
        <f ca="1">IF(DarlehenIstGut,IF(ROW()-ROW(ZahlungsZeitplan[[#Headers],['#]])&gt;PlanmäßigeAnzahlZahlungen,"",ROW()-ROW(ZahlungsZeitplan[[#Headers],['#]])),"")</f>
        <v>22</v>
      </c>
      <c r="C44" s="20">
        <f ca="1">IF(ZahlungsZeitplan[[#This Row],['#]]&lt;&gt;"",EOMONTH(DarlehensAnfangsDatum,ROW(ZahlungsZeitplan[[#This Row],['#]])-ROW(ZahlungsZeitplan[[#Headers],['#]])-2)+DAY(DarlehensAnfangsDatum),"")</f>
        <v>45937</v>
      </c>
      <c r="D44" s="21">
        <f ca="1">IF(ZahlungsZeitplan[[#This Row],['#]]&lt;&gt;"",IF(ROW()-ROW(ZahlungsZeitplan[[#Headers],[ANFANGSSALDO]])=1,DarlehensBetrag,INDEX(ZahlungsZeitplan[ENDSALDO],ROW()-ROW(ZahlungsZeitplan[[#Headers],[ANFANGSSALDO]])-1)),"")</f>
        <v>281297.88412071927</v>
      </c>
      <c r="E44" s="21">
        <f ca="1">IF(ZahlungsZeitplan[[#This Row],['#]]&lt;&gt;"",PlanmäßigeZahlung,"")</f>
        <v>1739.87915394928</v>
      </c>
      <c r="F4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4" s="21">
        <f ca="1">IF(ZahlungsZeitplan[[#This Row],['#]]&lt;&gt;"",ZahlungsZeitplan[[#This Row],[GESAMTZAHLUNG]]-ZahlungsZeitplan[[#This Row],[ZINSEN]],"")</f>
        <v>919.42699193051533</v>
      </c>
      <c r="I44" s="21">
        <f ca="1">IF(ZahlungsZeitplan[[#This Row],['#]]&lt;=($D$17*12),IF(ZahlungsZeitplan[[#This Row],['#]]&lt;&gt;"",ZahlungsZeitplan[[#This Row],[ANFANGSSALDO]]*(ZinsSatz/ZahlungenProJahr),""),IF(ZahlungsZeitplan[[#This Row],['#]]&lt;&gt;"",ZahlungsZeitplan[[#This Row],[ANFANGSSALDO]]*((ZinsSatz+$D$18)/ZahlungenProJahr),""))</f>
        <v>820.45216201876462</v>
      </c>
      <c r="J44" s="21">
        <f ca="1">IF(ZahlungsZeitplan[[#This Row],['#]]&lt;&gt;"",IF(ZahlungsZeitplan[[#This Row],[Zahlungen (Plan)]]+ZahlungsZeitplan[[#This Row],[SONDERZAHLUNG]]&lt;=ZahlungsZeitplan[[#This Row],[ANFANGSSALDO]],ZahlungsZeitplan[[#This Row],[ANFANGSSALDO]]-ZahlungsZeitplan[[#This Row],[KAPITAL]],0),"")</f>
        <v>280378.45712878875</v>
      </c>
      <c r="K44" s="21">
        <f ca="1">IF(ZahlungsZeitplan[[#This Row],['#]]&lt;&gt;"",SUM(INDEX(ZahlungsZeitplan[ZINSEN],1,1):ZahlungsZeitplan[[#This Row],[ZINSEN]]),"")</f>
        <v>18655.79851567281</v>
      </c>
    </row>
    <row r="45" spans="2:11" x14ac:dyDescent="0.25">
      <c r="B45" s="19">
        <f ca="1">IF(DarlehenIstGut,IF(ROW()-ROW(ZahlungsZeitplan[[#Headers],['#]])&gt;PlanmäßigeAnzahlZahlungen,"",ROW()-ROW(ZahlungsZeitplan[[#Headers],['#]])),"")</f>
        <v>23</v>
      </c>
      <c r="C45" s="20">
        <f ca="1">IF(ZahlungsZeitplan[[#This Row],['#]]&lt;&gt;"",EOMONTH(DarlehensAnfangsDatum,ROW(ZahlungsZeitplan[[#This Row],['#]])-ROW(ZahlungsZeitplan[[#Headers],['#]])-2)+DAY(DarlehensAnfangsDatum),"")</f>
        <v>45968</v>
      </c>
      <c r="D45" s="21">
        <f ca="1">IF(ZahlungsZeitplan[[#This Row],['#]]&lt;&gt;"",IF(ROW()-ROW(ZahlungsZeitplan[[#Headers],[ANFANGSSALDO]])=1,DarlehensBetrag,INDEX(ZahlungsZeitplan[ENDSALDO],ROW()-ROW(ZahlungsZeitplan[[#Headers],[ANFANGSSALDO]])-1)),"")</f>
        <v>280378.45712878875</v>
      </c>
      <c r="E45" s="21">
        <f ca="1">IF(ZahlungsZeitplan[[#This Row],['#]]&lt;&gt;"",PlanmäßigeZahlung,"")</f>
        <v>1739.87915394928</v>
      </c>
      <c r="F4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5" s="21">
        <f ca="1">IF(ZahlungsZeitplan[[#This Row],['#]]&lt;&gt;"",ZahlungsZeitplan[[#This Row],[GESAMTZAHLUNG]]-ZahlungsZeitplan[[#This Row],[ZINSEN]],"")</f>
        <v>922.10865399031275</v>
      </c>
      <c r="I45" s="21">
        <f ca="1">IF(ZahlungsZeitplan[[#This Row],['#]]&lt;=($D$17*12),IF(ZahlungsZeitplan[[#This Row],['#]]&lt;&gt;"",ZahlungsZeitplan[[#This Row],[ANFANGSSALDO]]*(ZinsSatz/ZahlungenProJahr),""),IF(ZahlungsZeitplan[[#This Row],['#]]&lt;&gt;"",ZahlungsZeitplan[[#This Row],[ANFANGSSALDO]]*((ZinsSatz+$D$18)/ZahlungenProJahr),""))</f>
        <v>817.77049995896721</v>
      </c>
      <c r="J45" s="21">
        <f ca="1">IF(ZahlungsZeitplan[[#This Row],['#]]&lt;&gt;"",IF(ZahlungsZeitplan[[#This Row],[Zahlungen (Plan)]]+ZahlungsZeitplan[[#This Row],[SONDERZAHLUNG]]&lt;=ZahlungsZeitplan[[#This Row],[ANFANGSSALDO]],ZahlungsZeitplan[[#This Row],[ANFANGSSALDO]]-ZahlungsZeitplan[[#This Row],[KAPITAL]],0),"")</f>
        <v>279456.34847479843</v>
      </c>
      <c r="K45" s="21">
        <f ca="1">IF(ZahlungsZeitplan[[#This Row],['#]]&lt;&gt;"",SUM(INDEX(ZahlungsZeitplan[ZINSEN],1,1):ZahlungsZeitplan[[#This Row],[ZINSEN]]),"")</f>
        <v>19473.569015631776</v>
      </c>
    </row>
    <row r="46" spans="2:11" x14ac:dyDescent="0.25">
      <c r="B46" s="19">
        <f ca="1">IF(DarlehenIstGut,IF(ROW()-ROW(ZahlungsZeitplan[[#Headers],['#]])&gt;PlanmäßigeAnzahlZahlungen,"",ROW()-ROW(ZahlungsZeitplan[[#Headers],['#]])),"")</f>
        <v>24</v>
      </c>
      <c r="C46" s="20">
        <f ca="1">IF(ZahlungsZeitplan[[#This Row],['#]]&lt;&gt;"",EOMONTH(DarlehensAnfangsDatum,ROW(ZahlungsZeitplan[[#This Row],['#]])-ROW(ZahlungsZeitplan[[#Headers],['#]])-2)+DAY(DarlehensAnfangsDatum),"")</f>
        <v>45998</v>
      </c>
      <c r="D46" s="21">
        <f ca="1">IF(ZahlungsZeitplan[[#This Row],['#]]&lt;&gt;"",IF(ROW()-ROW(ZahlungsZeitplan[[#Headers],[ANFANGSSALDO]])=1,DarlehensBetrag,INDEX(ZahlungsZeitplan[ENDSALDO],ROW()-ROW(ZahlungsZeitplan[[#Headers],[ANFANGSSALDO]])-1)),"")</f>
        <v>279456.34847479843</v>
      </c>
      <c r="E46" s="21">
        <f ca="1">IF(ZahlungsZeitplan[[#This Row],['#]]&lt;&gt;"",PlanmäßigeZahlung,"")</f>
        <v>1739.87915394928</v>
      </c>
      <c r="F4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6" s="21">
        <f ca="1">IF(ZahlungsZeitplan[[#This Row],['#]]&lt;&gt;"",ZahlungsZeitplan[[#This Row],[GESAMTZAHLUNG]]-ZahlungsZeitplan[[#This Row],[ZINSEN]],"")</f>
        <v>924.79813756445117</v>
      </c>
      <c r="I46" s="21">
        <f ca="1">IF(ZahlungsZeitplan[[#This Row],['#]]&lt;=($D$17*12),IF(ZahlungsZeitplan[[#This Row],['#]]&lt;&gt;"",ZahlungsZeitplan[[#This Row],[ANFANGSSALDO]]*(ZinsSatz/ZahlungenProJahr),""),IF(ZahlungsZeitplan[[#This Row],['#]]&lt;&gt;"",ZahlungsZeitplan[[#This Row],[ANFANGSSALDO]]*((ZinsSatz+$D$18)/ZahlungenProJahr),""))</f>
        <v>815.08101638482879</v>
      </c>
      <c r="J46" s="21">
        <f ca="1">IF(ZahlungsZeitplan[[#This Row],['#]]&lt;&gt;"",IF(ZahlungsZeitplan[[#This Row],[Zahlungen (Plan)]]+ZahlungsZeitplan[[#This Row],[SONDERZAHLUNG]]&lt;=ZahlungsZeitplan[[#This Row],[ANFANGSSALDO]],ZahlungsZeitplan[[#This Row],[ANFANGSSALDO]]-ZahlungsZeitplan[[#This Row],[KAPITAL]],0),"")</f>
        <v>278531.55033723399</v>
      </c>
      <c r="K46" s="21">
        <f ca="1">IF(ZahlungsZeitplan[[#This Row],['#]]&lt;&gt;"",SUM(INDEX(ZahlungsZeitplan[ZINSEN],1,1):ZahlungsZeitplan[[#This Row],[ZINSEN]]),"")</f>
        <v>20288.650032016605</v>
      </c>
    </row>
    <row r="47" spans="2:11" x14ac:dyDescent="0.25">
      <c r="B47" s="19">
        <f ca="1">IF(DarlehenIstGut,IF(ROW()-ROW(ZahlungsZeitplan[[#Headers],['#]])&gt;PlanmäßigeAnzahlZahlungen,"",ROW()-ROW(ZahlungsZeitplan[[#Headers],['#]])),"")</f>
        <v>25</v>
      </c>
      <c r="C47" s="20">
        <f ca="1">IF(ZahlungsZeitplan[[#This Row],['#]]&lt;&gt;"",EOMONTH(DarlehensAnfangsDatum,ROW(ZahlungsZeitplan[[#This Row],['#]])-ROW(ZahlungsZeitplan[[#Headers],['#]])-2)+DAY(DarlehensAnfangsDatum),"")</f>
        <v>46029</v>
      </c>
      <c r="D47" s="21">
        <f ca="1">IF(ZahlungsZeitplan[[#This Row],['#]]&lt;&gt;"",IF(ROW()-ROW(ZahlungsZeitplan[[#Headers],[ANFANGSSALDO]])=1,DarlehensBetrag,INDEX(ZahlungsZeitplan[ENDSALDO],ROW()-ROW(ZahlungsZeitplan[[#Headers],[ANFANGSSALDO]])-1)),"")</f>
        <v>278531.55033723399</v>
      </c>
      <c r="E47" s="21">
        <f ca="1">IF(ZahlungsZeitplan[[#This Row],['#]]&lt;&gt;"",PlanmäßigeZahlung,"")</f>
        <v>1739.87915394928</v>
      </c>
      <c r="F4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7" s="21">
        <f ca="1">IF(ZahlungsZeitplan[[#This Row],['#]]&lt;&gt;"",ZahlungsZeitplan[[#This Row],[GESAMTZAHLUNG]]-ZahlungsZeitplan[[#This Row],[ZINSEN]],"")</f>
        <v>927.49546546568081</v>
      </c>
      <c r="I47" s="21">
        <f ca="1">IF(ZahlungsZeitplan[[#This Row],['#]]&lt;=($D$17*12),IF(ZahlungsZeitplan[[#This Row],['#]]&lt;&gt;"",ZahlungsZeitplan[[#This Row],[ANFANGSSALDO]]*(ZinsSatz/ZahlungenProJahr),""),IF(ZahlungsZeitplan[[#This Row],['#]]&lt;&gt;"",ZahlungsZeitplan[[#This Row],[ANFANGSSALDO]]*((ZinsSatz+$D$18)/ZahlungenProJahr),""))</f>
        <v>812.38368848359914</v>
      </c>
      <c r="J47" s="21">
        <f ca="1">IF(ZahlungsZeitplan[[#This Row],['#]]&lt;&gt;"",IF(ZahlungsZeitplan[[#This Row],[Zahlungen (Plan)]]+ZahlungsZeitplan[[#This Row],[SONDERZAHLUNG]]&lt;=ZahlungsZeitplan[[#This Row],[ANFANGSSALDO]],ZahlungsZeitplan[[#This Row],[ANFANGSSALDO]]-ZahlungsZeitplan[[#This Row],[KAPITAL]],0),"")</f>
        <v>277604.05487176828</v>
      </c>
      <c r="K47" s="21">
        <f ca="1">IF(ZahlungsZeitplan[[#This Row],['#]]&lt;&gt;"",SUM(INDEX(ZahlungsZeitplan[ZINSEN],1,1):ZahlungsZeitplan[[#This Row],[ZINSEN]]),"")</f>
        <v>21101.033720500203</v>
      </c>
    </row>
    <row r="48" spans="2:11" x14ac:dyDescent="0.25">
      <c r="B48" s="19">
        <f ca="1">IF(DarlehenIstGut,IF(ROW()-ROW(ZahlungsZeitplan[[#Headers],['#]])&gt;PlanmäßigeAnzahlZahlungen,"",ROW()-ROW(ZahlungsZeitplan[[#Headers],['#]])),"")</f>
        <v>26</v>
      </c>
      <c r="C48" s="20">
        <f ca="1">IF(ZahlungsZeitplan[[#This Row],['#]]&lt;&gt;"",EOMONTH(DarlehensAnfangsDatum,ROW(ZahlungsZeitplan[[#This Row],['#]])-ROW(ZahlungsZeitplan[[#Headers],['#]])-2)+DAY(DarlehensAnfangsDatum),"")</f>
        <v>46060</v>
      </c>
      <c r="D48" s="21">
        <f ca="1">IF(ZahlungsZeitplan[[#This Row],['#]]&lt;&gt;"",IF(ROW()-ROW(ZahlungsZeitplan[[#Headers],[ANFANGSSALDO]])=1,DarlehensBetrag,INDEX(ZahlungsZeitplan[ENDSALDO],ROW()-ROW(ZahlungsZeitplan[[#Headers],[ANFANGSSALDO]])-1)),"")</f>
        <v>277604.05487176828</v>
      </c>
      <c r="E48" s="21">
        <f ca="1">IF(ZahlungsZeitplan[[#This Row],['#]]&lt;&gt;"",PlanmäßigeZahlung,"")</f>
        <v>1739.87915394928</v>
      </c>
      <c r="F4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8" s="21">
        <f ca="1">IF(ZahlungsZeitplan[[#This Row],['#]]&lt;&gt;"",ZahlungsZeitplan[[#This Row],[GESAMTZAHLUNG]]-ZahlungsZeitplan[[#This Row],[ZINSEN]],"")</f>
        <v>930.20066057328904</v>
      </c>
      <c r="I48" s="21">
        <f ca="1">IF(ZahlungsZeitplan[[#This Row],['#]]&lt;=($D$17*12),IF(ZahlungsZeitplan[[#This Row],['#]]&lt;&gt;"",ZahlungsZeitplan[[#This Row],[ANFANGSSALDO]]*(ZinsSatz/ZahlungenProJahr),""),IF(ZahlungsZeitplan[[#This Row],['#]]&lt;&gt;"",ZahlungsZeitplan[[#This Row],[ANFANGSSALDO]]*((ZinsSatz+$D$18)/ZahlungenProJahr),""))</f>
        <v>809.67849337599091</v>
      </c>
      <c r="J48" s="21">
        <f ca="1">IF(ZahlungsZeitplan[[#This Row],['#]]&lt;&gt;"",IF(ZahlungsZeitplan[[#This Row],[Zahlungen (Plan)]]+ZahlungsZeitplan[[#This Row],[SONDERZAHLUNG]]&lt;=ZahlungsZeitplan[[#This Row],[ANFANGSSALDO]],ZahlungsZeitplan[[#This Row],[ANFANGSSALDO]]-ZahlungsZeitplan[[#This Row],[KAPITAL]],0),"")</f>
        <v>276673.85421119502</v>
      </c>
      <c r="K48" s="21">
        <f ca="1">IF(ZahlungsZeitplan[[#This Row],['#]]&lt;&gt;"",SUM(INDEX(ZahlungsZeitplan[ZINSEN],1,1):ZahlungsZeitplan[[#This Row],[ZINSEN]]),"")</f>
        <v>21910.712213876195</v>
      </c>
    </row>
    <row r="49" spans="2:11" x14ac:dyDescent="0.25">
      <c r="B49" s="19">
        <f ca="1">IF(DarlehenIstGut,IF(ROW()-ROW(ZahlungsZeitplan[[#Headers],['#]])&gt;PlanmäßigeAnzahlZahlungen,"",ROW()-ROW(ZahlungsZeitplan[[#Headers],['#]])),"")</f>
        <v>27</v>
      </c>
      <c r="C49" s="20">
        <f ca="1">IF(ZahlungsZeitplan[[#This Row],['#]]&lt;&gt;"",EOMONTH(DarlehensAnfangsDatum,ROW(ZahlungsZeitplan[[#This Row],['#]])-ROW(ZahlungsZeitplan[[#Headers],['#]])-2)+DAY(DarlehensAnfangsDatum),"")</f>
        <v>46088</v>
      </c>
      <c r="D49" s="21">
        <f ca="1">IF(ZahlungsZeitplan[[#This Row],['#]]&lt;&gt;"",IF(ROW()-ROW(ZahlungsZeitplan[[#Headers],[ANFANGSSALDO]])=1,DarlehensBetrag,INDEX(ZahlungsZeitplan[ENDSALDO],ROW()-ROW(ZahlungsZeitplan[[#Headers],[ANFANGSSALDO]])-1)),"")</f>
        <v>276673.85421119502</v>
      </c>
      <c r="E49" s="21">
        <f ca="1">IF(ZahlungsZeitplan[[#This Row],['#]]&lt;&gt;"",PlanmäßigeZahlung,"")</f>
        <v>1739.87915394928</v>
      </c>
      <c r="F4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49" s="21">
        <f ca="1">IF(ZahlungsZeitplan[[#This Row],['#]]&lt;&gt;"",ZahlungsZeitplan[[#This Row],[GESAMTZAHLUNG]]-ZahlungsZeitplan[[#This Row],[ZINSEN]],"")</f>
        <v>932.91374583329446</v>
      </c>
      <c r="I49" s="21">
        <f ca="1">IF(ZahlungsZeitplan[[#This Row],['#]]&lt;=($D$17*12),IF(ZahlungsZeitplan[[#This Row],['#]]&lt;&gt;"",ZahlungsZeitplan[[#This Row],[ANFANGSSALDO]]*(ZinsSatz/ZahlungenProJahr),""),IF(ZahlungsZeitplan[[#This Row],['#]]&lt;&gt;"",ZahlungsZeitplan[[#This Row],[ANFANGSSALDO]]*((ZinsSatz+$D$18)/ZahlungenProJahr),""))</f>
        <v>806.9654081159855</v>
      </c>
      <c r="J49" s="21">
        <f ca="1">IF(ZahlungsZeitplan[[#This Row],['#]]&lt;&gt;"",IF(ZahlungsZeitplan[[#This Row],[Zahlungen (Plan)]]+ZahlungsZeitplan[[#This Row],[SONDERZAHLUNG]]&lt;=ZahlungsZeitplan[[#This Row],[ANFANGSSALDO]],ZahlungsZeitplan[[#This Row],[ANFANGSSALDO]]-ZahlungsZeitplan[[#This Row],[KAPITAL]],0),"")</f>
        <v>275740.94046536175</v>
      </c>
      <c r="K49" s="21">
        <f ca="1">IF(ZahlungsZeitplan[[#This Row],['#]]&lt;&gt;"",SUM(INDEX(ZahlungsZeitplan[ZINSEN],1,1):ZahlungsZeitplan[[#This Row],[ZINSEN]]),"")</f>
        <v>22717.677621992181</v>
      </c>
    </row>
    <row r="50" spans="2:11" x14ac:dyDescent="0.25">
      <c r="B50" s="19">
        <f ca="1">IF(DarlehenIstGut,IF(ROW()-ROW(ZahlungsZeitplan[[#Headers],['#]])&gt;PlanmäßigeAnzahlZahlungen,"",ROW()-ROW(ZahlungsZeitplan[[#Headers],['#]])),"")</f>
        <v>28</v>
      </c>
      <c r="C50" s="20">
        <f ca="1">IF(ZahlungsZeitplan[[#This Row],['#]]&lt;&gt;"",EOMONTH(DarlehensAnfangsDatum,ROW(ZahlungsZeitplan[[#This Row],['#]])-ROW(ZahlungsZeitplan[[#Headers],['#]])-2)+DAY(DarlehensAnfangsDatum),"")</f>
        <v>46119</v>
      </c>
      <c r="D50" s="21">
        <f ca="1">IF(ZahlungsZeitplan[[#This Row],['#]]&lt;&gt;"",IF(ROW()-ROW(ZahlungsZeitplan[[#Headers],[ANFANGSSALDO]])=1,DarlehensBetrag,INDEX(ZahlungsZeitplan[ENDSALDO],ROW()-ROW(ZahlungsZeitplan[[#Headers],[ANFANGSSALDO]])-1)),"")</f>
        <v>275740.94046536175</v>
      </c>
      <c r="E50" s="21">
        <f ca="1">IF(ZahlungsZeitplan[[#This Row],['#]]&lt;&gt;"",PlanmäßigeZahlung,"")</f>
        <v>1739.87915394928</v>
      </c>
      <c r="F5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0" s="21">
        <f ca="1">IF(ZahlungsZeitplan[[#This Row],['#]]&lt;&gt;"",ZahlungsZeitplan[[#This Row],[GESAMTZAHLUNG]]-ZahlungsZeitplan[[#This Row],[ZINSEN]],"")</f>
        <v>935.63474425864149</v>
      </c>
      <c r="I50" s="21">
        <f ca="1">IF(ZahlungsZeitplan[[#This Row],['#]]&lt;=($D$17*12),IF(ZahlungsZeitplan[[#This Row],['#]]&lt;&gt;"",ZahlungsZeitplan[[#This Row],[ANFANGSSALDO]]*(ZinsSatz/ZahlungenProJahr),""),IF(ZahlungsZeitplan[[#This Row],['#]]&lt;&gt;"",ZahlungsZeitplan[[#This Row],[ANFANGSSALDO]]*((ZinsSatz+$D$18)/ZahlungenProJahr),""))</f>
        <v>804.24440969063846</v>
      </c>
      <c r="J50" s="21">
        <f ca="1">IF(ZahlungsZeitplan[[#This Row],['#]]&lt;&gt;"",IF(ZahlungsZeitplan[[#This Row],[Zahlungen (Plan)]]+ZahlungsZeitplan[[#This Row],[SONDERZAHLUNG]]&lt;=ZahlungsZeitplan[[#This Row],[ANFANGSSALDO]],ZahlungsZeitplan[[#This Row],[ANFANGSSALDO]]-ZahlungsZeitplan[[#This Row],[KAPITAL]],0),"")</f>
        <v>274805.3057211031</v>
      </c>
      <c r="K50" s="21">
        <f ca="1">IF(ZahlungsZeitplan[[#This Row],['#]]&lt;&gt;"",SUM(INDEX(ZahlungsZeitplan[ZINSEN],1,1):ZahlungsZeitplan[[#This Row],[ZINSEN]]),"")</f>
        <v>23521.922031682821</v>
      </c>
    </row>
    <row r="51" spans="2:11" x14ac:dyDescent="0.25">
      <c r="B51" s="19">
        <f ca="1">IF(DarlehenIstGut,IF(ROW()-ROW(ZahlungsZeitplan[[#Headers],['#]])&gt;PlanmäßigeAnzahlZahlungen,"",ROW()-ROW(ZahlungsZeitplan[[#Headers],['#]])),"")</f>
        <v>29</v>
      </c>
      <c r="C51" s="20">
        <f ca="1">IF(ZahlungsZeitplan[[#This Row],['#]]&lt;&gt;"",EOMONTH(DarlehensAnfangsDatum,ROW(ZahlungsZeitplan[[#This Row],['#]])-ROW(ZahlungsZeitplan[[#Headers],['#]])-2)+DAY(DarlehensAnfangsDatum),"")</f>
        <v>46149</v>
      </c>
      <c r="D51" s="21">
        <f ca="1">IF(ZahlungsZeitplan[[#This Row],['#]]&lt;&gt;"",IF(ROW()-ROW(ZahlungsZeitplan[[#Headers],[ANFANGSSALDO]])=1,DarlehensBetrag,INDEX(ZahlungsZeitplan[ENDSALDO],ROW()-ROW(ZahlungsZeitplan[[#Headers],[ANFANGSSALDO]])-1)),"")</f>
        <v>274805.3057211031</v>
      </c>
      <c r="E51" s="21">
        <f ca="1">IF(ZahlungsZeitplan[[#This Row],['#]]&lt;&gt;"",PlanmäßigeZahlung,"")</f>
        <v>1739.87915394928</v>
      </c>
      <c r="F5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1" s="21">
        <f ca="1">IF(ZahlungsZeitplan[[#This Row],['#]]&lt;&gt;"",ZahlungsZeitplan[[#This Row],[GESAMTZAHLUNG]]-ZahlungsZeitplan[[#This Row],[ZINSEN]],"")</f>
        <v>938.36367892939586</v>
      </c>
      <c r="I51" s="21">
        <f ca="1">IF(ZahlungsZeitplan[[#This Row],['#]]&lt;=($D$17*12),IF(ZahlungsZeitplan[[#This Row],['#]]&lt;&gt;"",ZahlungsZeitplan[[#This Row],[ANFANGSSALDO]]*(ZinsSatz/ZahlungenProJahr),""),IF(ZahlungsZeitplan[[#This Row],['#]]&lt;&gt;"",ZahlungsZeitplan[[#This Row],[ANFANGSSALDO]]*((ZinsSatz+$D$18)/ZahlungenProJahr),""))</f>
        <v>801.51547501988409</v>
      </c>
      <c r="J51" s="21">
        <f ca="1">IF(ZahlungsZeitplan[[#This Row],['#]]&lt;&gt;"",IF(ZahlungsZeitplan[[#This Row],[Zahlungen (Plan)]]+ZahlungsZeitplan[[#This Row],[SONDERZAHLUNG]]&lt;=ZahlungsZeitplan[[#This Row],[ANFANGSSALDO]],ZahlungsZeitplan[[#This Row],[ANFANGSSALDO]]-ZahlungsZeitplan[[#This Row],[KAPITAL]],0),"")</f>
        <v>273866.9420421737</v>
      </c>
      <c r="K51" s="21">
        <f ca="1">IF(ZahlungsZeitplan[[#This Row],['#]]&lt;&gt;"",SUM(INDEX(ZahlungsZeitplan[ZINSEN],1,1):ZahlungsZeitplan[[#This Row],[ZINSEN]]),"")</f>
        <v>24323.437506702707</v>
      </c>
    </row>
    <row r="52" spans="2:11" x14ac:dyDescent="0.25">
      <c r="B52" s="19">
        <f ca="1">IF(DarlehenIstGut,IF(ROW()-ROW(ZahlungsZeitplan[[#Headers],['#]])&gt;PlanmäßigeAnzahlZahlungen,"",ROW()-ROW(ZahlungsZeitplan[[#Headers],['#]])),"")</f>
        <v>30</v>
      </c>
      <c r="C52" s="20">
        <f ca="1">IF(ZahlungsZeitplan[[#This Row],['#]]&lt;&gt;"",EOMONTH(DarlehensAnfangsDatum,ROW(ZahlungsZeitplan[[#This Row],['#]])-ROW(ZahlungsZeitplan[[#Headers],['#]])-2)+DAY(DarlehensAnfangsDatum),"")</f>
        <v>46180</v>
      </c>
      <c r="D52" s="21">
        <f ca="1">IF(ZahlungsZeitplan[[#This Row],['#]]&lt;&gt;"",IF(ROW()-ROW(ZahlungsZeitplan[[#Headers],[ANFANGSSALDO]])=1,DarlehensBetrag,INDEX(ZahlungsZeitplan[ENDSALDO],ROW()-ROW(ZahlungsZeitplan[[#Headers],[ANFANGSSALDO]])-1)),"")</f>
        <v>273866.9420421737</v>
      </c>
      <c r="E52" s="21">
        <f ca="1">IF(ZahlungsZeitplan[[#This Row],['#]]&lt;&gt;"",PlanmäßigeZahlung,"")</f>
        <v>1739.87915394928</v>
      </c>
      <c r="F5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2" s="21">
        <f ca="1">IF(ZahlungsZeitplan[[#This Row],['#]]&lt;&gt;"",ZahlungsZeitplan[[#This Row],[GESAMTZAHLUNG]]-ZahlungsZeitplan[[#This Row],[ZINSEN]],"")</f>
        <v>941.10057299293999</v>
      </c>
      <c r="I52" s="21">
        <f ca="1">IF(ZahlungsZeitplan[[#This Row],['#]]&lt;=($D$17*12),IF(ZahlungsZeitplan[[#This Row],['#]]&lt;&gt;"",ZahlungsZeitplan[[#This Row],[ANFANGSSALDO]]*(ZinsSatz/ZahlungenProJahr),""),IF(ZahlungsZeitplan[[#This Row],['#]]&lt;&gt;"",ZahlungsZeitplan[[#This Row],[ANFANGSSALDO]]*((ZinsSatz+$D$18)/ZahlungenProJahr),""))</f>
        <v>798.77858095633997</v>
      </c>
      <c r="J52" s="21">
        <f ca="1">IF(ZahlungsZeitplan[[#This Row],['#]]&lt;&gt;"",IF(ZahlungsZeitplan[[#This Row],[Zahlungen (Plan)]]+ZahlungsZeitplan[[#This Row],[SONDERZAHLUNG]]&lt;=ZahlungsZeitplan[[#This Row],[ANFANGSSALDO]],ZahlungsZeitplan[[#This Row],[ANFANGSSALDO]]-ZahlungsZeitplan[[#This Row],[KAPITAL]],0),"")</f>
        <v>272925.84146918077</v>
      </c>
      <c r="K52" s="21">
        <f ca="1">IF(ZahlungsZeitplan[[#This Row],['#]]&lt;&gt;"",SUM(INDEX(ZahlungsZeitplan[ZINSEN],1,1):ZahlungsZeitplan[[#This Row],[ZINSEN]]),"")</f>
        <v>25122.216087659046</v>
      </c>
    </row>
    <row r="53" spans="2:11" x14ac:dyDescent="0.25">
      <c r="B53" s="19">
        <f ca="1">IF(DarlehenIstGut,IF(ROW()-ROW(ZahlungsZeitplan[[#Headers],['#]])&gt;PlanmäßigeAnzahlZahlungen,"",ROW()-ROW(ZahlungsZeitplan[[#Headers],['#]])),"")</f>
        <v>31</v>
      </c>
      <c r="C53" s="20">
        <f ca="1">IF(ZahlungsZeitplan[[#This Row],['#]]&lt;&gt;"",EOMONTH(DarlehensAnfangsDatum,ROW(ZahlungsZeitplan[[#This Row],['#]])-ROW(ZahlungsZeitplan[[#Headers],['#]])-2)+DAY(DarlehensAnfangsDatum),"")</f>
        <v>46210</v>
      </c>
      <c r="D53" s="21">
        <f ca="1">IF(ZahlungsZeitplan[[#This Row],['#]]&lt;&gt;"",IF(ROW()-ROW(ZahlungsZeitplan[[#Headers],[ANFANGSSALDO]])=1,DarlehensBetrag,INDEX(ZahlungsZeitplan[ENDSALDO],ROW()-ROW(ZahlungsZeitplan[[#Headers],[ANFANGSSALDO]])-1)),"")</f>
        <v>272925.84146918077</v>
      </c>
      <c r="E53" s="21">
        <f ca="1">IF(ZahlungsZeitplan[[#This Row],['#]]&lt;&gt;"",PlanmäßigeZahlung,"")</f>
        <v>1739.87915394928</v>
      </c>
      <c r="F5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3" s="21">
        <f ca="1">IF(ZahlungsZeitplan[[#This Row],['#]]&lt;&gt;"",ZahlungsZeitplan[[#This Row],[GESAMTZAHLUNG]]-ZahlungsZeitplan[[#This Row],[ZINSEN]],"")</f>
        <v>943.84544966416934</v>
      </c>
      <c r="I53" s="21">
        <f ca="1">IF(ZahlungsZeitplan[[#This Row],['#]]&lt;=($D$17*12),IF(ZahlungsZeitplan[[#This Row],['#]]&lt;&gt;"",ZahlungsZeitplan[[#This Row],[ANFANGSSALDO]]*(ZinsSatz/ZahlungenProJahr),""),IF(ZahlungsZeitplan[[#This Row],['#]]&lt;&gt;"",ZahlungsZeitplan[[#This Row],[ANFANGSSALDO]]*((ZinsSatz+$D$18)/ZahlungenProJahr),""))</f>
        <v>796.03370428511062</v>
      </c>
      <c r="J53" s="21">
        <f ca="1">IF(ZahlungsZeitplan[[#This Row],['#]]&lt;&gt;"",IF(ZahlungsZeitplan[[#This Row],[Zahlungen (Plan)]]+ZahlungsZeitplan[[#This Row],[SONDERZAHLUNG]]&lt;=ZahlungsZeitplan[[#This Row],[ANFANGSSALDO]],ZahlungsZeitplan[[#This Row],[ANFANGSSALDO]]-ZahlungsZeitplan[[#This Row],[KAPITAL]],0),"")</f>
        <v>271981.99601951661</v>
      </c>
      <c r="K53" s="21">
        <f ca="1">IF(ZahlungsZeitplan[[#This Row],['#]]&lt;&gt;"",SUM(INDEX(ZahlungsZeitplan[ZINSEN],1,1):ZahlungsZeitplan[[#This Row],[ZINSEN]]),"")</f>
        <v>25918.249791944156</v>
      </c>
    </row>
    <row r="54" spans="2:11" x14ac:dyDescent="0.25">
      <c r="B54" s="19">
        <f ca="1">IF(DarlehenIstGut,IF(ROW()-ROW(ZahlungsZeitplan[[#Headers],['#]])&gt;PlanmäßigeAnzahlZahlungen,"",ROW()-ROW(ZahlungsZeitplan[[#Headers],['#]])),"")</f>
        <v>32</v>
      </c>
      <c r="C54" s="20">
        <f ca="1">IF(ZahlungsZeitplan[[#This Row],['#]]&lt;&gt;"",EOMONTH(DarlehensAnfangsDatum,ROW(ZahlungsZeitplan[[#This Row],['#]])-ROW(ZahlungsZeitplan[[#Headers],['#]])-2)+DAY(DarlehensAnfangsDatum),"")</f>
        <v>46241</v>
      </c>
      <c r="D54" s="21">
        <f ca="1">IF(ZahlungsZeitplan[[#This Row],['#]]&lt;&gt;"",IF(ROW()-ROW(ZahlungsZeitplan[[#Headers],[ANFANGSSALDO]])=1,DarlehensBetrag,INDEX(ZahlungsZeitplan[ENDSALDO],ROW()-ROW(ZahlungsZeitplan[[#Headers],[ANFANGSSALDO]])-1)),"")</f>
        <v>271981.99601951661</v>
      </c>
      <c r="E54" s="21">
        <f ca="1">IF(ZahlungsZeitplan[[#This Row],['#]]&lt;&gt;"",PlanmäßigeZahlung,"")</f>
        <v>1739.87915394928</v>
      </c>
      <c r="F5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4" s="21">
        <f ca="1">IF(ZahlungsZeitplan[[#This Row],['#]]&lt;&gt;"",ZahlungsZeitplan[[#This Row],[GESAMTZAHLUNG]]-ZahlungsZeitplan[[#This Row],[ZINSEN]],"")</f>
        <v>946.59833222568977</v>
      </c>
      <c r="I54" s="21">
        <f ca="1">IF(ZahlungsZeitplan[[#This Row],['#]]&lt;=($D$17*12),IF(ZahlungsZeitplan[[#This Row],['#]]&lt;&gt;"",ZahlungsZeitplan[[#This Row],[ANFANGSSALDO]]*(ZinsSatz/ZahlungenProJahr),""),IF(ZahlungsZeitplan[[#This Row],['#]]&lt;&gt;"",ZahlungsZeitplan[[#This Row],[ANFANGSSALDO]]*((ZinsSatz+$D$18)/ZahlungenProJahr),""))</f>
        <v>793.28082172359018</v>
      </c>
      <c r="J54" s="21">
        <f ca="1">IF(ZahlungsZeitplan[[#This Row],['#]]&lt;&gt;"",IF(ZahlungsZeitplan[[#This Row],[Zahlungen (Plan)]]+ZahlungsZeitplan[[#This Row],[SONDERZAHLUNG]]&lt;=ZahlungsZeitplan[[#This Row],[ANFANGSSALDO]],ZahlungsZeitplan[[#This Row],[ANFANGSSALDO]]-ZahlungsZeitplan[[#This Row],[KAPITAL]],0),"")</f>
        <v>271035.39768729091</v>
      </c>
      <c r="K54" s="21">
        <f ca="1">IF(ZahlungsZeitplan[[#This Row],['#]]&lt;&gt;"",SUM(INDEX(ZahlungsZeitplan[ZINSEN],1,1):ZahlungsZeitplan[[#This Row],[ZINSEN]]),"")</f>
        <v>26711.530613667746</v>
      </c>
    </row>
    <row r="55" spans="2:11" x14ac:dyDescent="0.25">
      <c r="B55" s="19">
        <f ca="1">IF(DarlehenIstGut,IF(ROW()-ROW(ZahlungsZeitplan[[#Headers],['#]])&gt;PlanmäßigeAnzahlZahlungen,"",ROW()-ROW(ZahlungsZeitplan[[#Headers],['#]])),"")</f>
        <v>33</v>
      </c>
      <c r="C55" s="20">
        <f ca="1">IF(ZahlungsZeitplan[[#This Row],['#]]&lt;&gt;"",EOMONTH(DarlehensAnfangsDatum,ROW(ZahlungsZeitplan[[#This Row],['#]])-ROW(ZahlungsZeitplan[[#Headers],['#]])-2)+DAY(DarlehensAnfangsDatum),"")</f>
        <v>46272</v>
      </c>
      <c r="D55" s="21">
        <f ca="1">IF(ZahlungsZeitplan[[#This Row],['#]]&lt;&gt;"",IF(ROW()-ROW(ZahlungsZeitplan[[#Headers],[ANFANGSSALDO]])=1,DarlehensBetrag,INDEX(ZahlungsZeitplan[ENDSALDO],ROW()-ROW(ZahlungsZeitplan[[#Headers],[ANFANGSSALDO]])-1)),"")</f>
        <v>271035.39768729091</v>
      </c>
      <c r="E55" s="21">
        <f ca="1">IF(ZahlungsZeitplan[[#This Row],['#]]&lt;&gt;"",PlanmäßigeZahlung,"")</f>
        <v>1739.87915394928</v>
      </c>
      <c r="F5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5" s="21">
        <f ca="1">IF(ZahlungsZeitplan[[#This Row],['#]]&lt;&gt;"",ZahlungsZeitplan[[#This Row],[GESAMTZAHLUNG]]-ZahlungsZeitplan[[#This Row],[ZINSEN]],"")</f>
        <v>949.35924402801481</v>
      </c>
      <c r="I55" s="21">
        <f ca="1">IF(ZahlungsZeitplan[[#This Row],['#]]&lt;=($D$17*12),IF(ZahlungsZeitplan[[#This Row],['#]]&lt;&gt;"",ZahlungsZeitplan[[#This Row],[ANFANGSSALDO]]*(ZinsSatz/ZahlungenProJahr),""),IF(ZahlungsZeitplan[[#This Row],['#]]&lt;&gt;"",ZahlungsZeitplan[[#This Row],[ANFANGSSALDO]]*((ZinsSatz+$D$18)/ZahlungenProJahr),""))</f>
        <v>790.51990992126514</v>
      </c>
      <c r="J55" s="21">
        <f ca="1">IF(ZahlungsZeitplan[[#This Row],['#]]&lt;&gt;"",IF(ZahlungsZeitplan[[#This Row],[Zahlungen (Plan)]]+ZahlungsZeitplan[[#This Row],[SONDERZAHLUNG]]&lt;=ZahlungsZeitplan[[#This Row],[ANFANGSSALDO]],ZahlungsZeitplan[[#This Row],[ANFANGSSALDO]]-ZahlungsZeitplan[[#This Row],[KAPITAL]],0),"")</f>
        <v>270086.03844326292</v>
      </c>
      <c r="K55" s="21">
        <f ca="1">IF(ZahlungsZeitplan[[#This Row],['#]]&lt;&gt;"",SUM(INDEX(ZahlungsZeitplan[ZINSEN],1,1):ZahlungsZeitplan[[#This Row],[ZINSEN]]),"")</f>
        <v>27502.050523589012</v>
      </c>
    </row>
    <row r="56" spans="2:11" x14ac:dyDescent="0.25">
      <c r="B56" s="19">
        <f ca="1">IF(DarlehenIstGut,IF(ROW()-ROW(ZahlungsZeitplan[[#Headers],['#]])&gt;PlanmäßigeAnzahlZahlungen,"",ROW()-ROW(ZahlungsZeitplan[[#Headers],['#]])),"")</f>
        <v>34</v>
      </c>
      <c r="C56" s="20">
        <f ca="1">IF(ZahlungsZeitplan[[#This Row],['#]]&lt;&gt;"",EOMONTH(DarlehensAnfangsDatum,ROW(ZahlungsZeitplan[[#This Row],['#]])-ROW(ZahlungsZeitplan[[#Headers],['#]])-2)+DAY(DarlehensAnfangsDatum),"")</f>
        <v>46302</v>
      </c>
      <c r="D56" s="21">
        <f ca="1">IF(ZahlungsZeitplan[[#This Row],['#]]&lt;&gt;"",IF(ROW()-ROW(ZahlungsZeitplan[[#Headers],[ANFANGSSALDO]])=1,DarlehensBetrag,INDEX(ZahlungsZeitplan[ENDSALDO],ROW()-ROW(ZahlungsZeitplan[[#Headers],[ANFANGSSALDO]])-1)),"")</f>
        <v>270086.03844326292</v>
      </c>
      <c r="E56" s="21">
        <f ca="1">IF(ZahlungsZeitplan[[#This Row],['#]]&lt;&gt;"",PlanmäßigeZahlung,"")</f>
        <v>1739.87915394928</v>
      </c>
      <c r="F5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6" s="21">
        <f ca="1">IF(ZahlungsZeitplan[[#This Row],['#]]&lt;&gt;"",ZahlungsZeitplan[[#This Row],[GESAMTZAHLUNG]]-ZahlungsZeitplan[[#This Row],[ZINSEN]],"")</f>
        <v>952.1282084897631</v>
      </c>
      <c r="I56" s="21">
        <f ca="1">IF(ZahlungsZeitplan[[#This Row],['#]]&lt;=($D$17*12),IF(ZahlungsZeitplan[[#This Row],['#]]&lt;&gt;"",ZahlungsZeitplan[[#This Row],[ANFANGSSALDO]]*(ZinsSatz/ZahlungenProJahr),""),IF(ZahlungsZeitplan[[#This Row],['#]]&lt;&gt;"",ZahlungsZeitplan[[#This Row],[ANFANGSSALDO]]*((ZinsSatz+$D$18)/ZahlungenProJahr),""))</f>
        <v>787.75094545951686</v>
      </c>
      <c r="J56" s="21">
        <f ca="1">IF(ZahlungsZeitplan[[#This Row],['#]]&lt;&gt;"",IF(ZahlungsZeitplan[[#This Row],[Zahlungen (Plan)]]+ZahlungsZeitplan[[#This Row],[SONDERZAHLUNG]]&lt;=ZahlungsZeitplan[[#This Row],[ANFANGSSALDO]],ZahlungsZeitplan[[#This Row],[ANFANGSSALDO]]-ZahlungsZeitplan[[#This Row],[KAPITAL]],0),"")</f>
        <v>269133.91023477318</v>
      </c>
      <c r="K56" s="21">
        <f ca="1">IF(ZahlungsZeitplan[[#This Row],['#]]&lt;&gt;"",SUM(INDEX(ZahlungsZeitplan[ZINSEN],1,1):ZahlungsZeitplan[[#This Row],[ZINSEN]]),"")</f>
        <v>28289.801469048529</v>
      </c>
    </row>
    <row r="57" spans="2:11" x14ac:dyDescent="0.25">
      <c r="B57" s="19">
        <f ca="1">IF(DarlehenIstGut,IF(ROW()-ROW(ZahlungsZeitplan[[#Headers],['#]])&gt;PlanmäßigeAnzahlZahlungen,"",ROW()-ROW(ZahlungsZeitplan[[#Headers],['#]])),"")</f>
        <v>35</v>
      </c>
      <c r="C57" s="20">
        <f ca="1">IF(ZahlungsZeitplan[[#This Row],['#]]&lt;&gt;"",EOMONTH(DarlehensAnfangsDatum,ROW(ZahlungsZeitplan[[#This Row],['#]])-ROW(ZahlungsZeitplan[[#Headers],['#]])-2)+DAY(DarlehensAnfangsDatum),"")</f>
        <v>46333</v>
      </c>
      <c r="D57" s="21">
        <f ca="1">IF(ZahlungsZeitplan[[#This Row],['#]]&lt;&gt;"",IF(ROW()-ROW(ZahlungsZeitplan[[#Headers],[ANFANGSSALDO]])=1,DarlehensBetrag,INDEX(ZahlungsZeitplan[ENDSALDO],ROW()-ROW(ZahlungsZeitplan[[#Headers],[ANFANGSSALDO]])-1)),"")</f>
        <v>269133.91023477318</v>
      </c>
      <c r="E57" s="21">
        <f ca="1">IF(ZahlungsZeitplan[[#This Row],['#]]&lt;&gt;"",PlanmäßigeZahlung,"")</f>
        <v>1739.87915394928</v>
      </c>
      <c r="F5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7" s="21">
        <f ca="1">IF(ZahlungsZeitplan[[#This Row],['#]]&lt;&gt;"",ZahlungsZeitplan[[#This Row],[GESAMTZAHLUNG]]-ZahlungsZeitplan[[#This Row],[ZINSEN]],"")</f>
        <v>954.90524909785813</v>
      </c>
      <c r="I57" s="21">
        <f ca="1">IF(ZahlungsZeitplan[[#This Row],['#]]&lt;=($D$17*12),IF(ZahlungsZeitplan[[#This Row],['#]]&lt;&gt;"",ZahlungsZeitplan[[#This Row],[ANFANGSSALDO]]*(ZinsSatz/ZahlungenProJahr),""),IF(ZahlungsZeitplan[[#This Row],['#]]&lt;&gt;"",ZahlungsZeitplan[[#This Row],[ANFANGSSALDO]]*((ZinsSatz+$D$18)/ZahlungenProJahr),""))</f>
        <v>784.97390485142182</v>
      </c>
      <c r="J57" s="21">
        <f ca="1">IF(ZahlungsZeitplan[[#This Row],['#]]&lt;&gt;"",IF(ZahlungsZeitplan[[#This Row],[Zahlungen (Plan)]]+ZahlungsZeitplan[[#This Row],[SONDERZAHLUNG]]&lt;=ZahlungsZeitplan[[#This Row],[ANFANGSSALDO]],ZahlungsZeitplan[[#This Row],[ANFANGSSALDO]]-ZahlungsZeitplan[[#This Row],[KAPITAL]],0),"")</f>
        <v>268179.00498567533</v>
      </c>
      <c r="K57" s="21">
        <f ca="1">IF(ZahlungsZeitplan[[#This Row],['#]]&lt;&gt;"",SUM(INDEX(ZahlungsZeitplan[ZINSEN],1,1):ZahlungsZeitplan[[#This Row],[ZINSEN]]),"")</f>
        <v>29074.775373899949</v>
      </c>
    </row>
    <row r="58" spans="2:11" x14ac:dyDescent="0.25">
      <c r="B58" s="19">
        <f ca="1">IF(DarlehenIstGut,IF(ROW()-ROW(ZahlungsZeitplan[[#Headers],['#]])&gt;PlanmäßigeAnzahlZahlungen,"",ROW()-ROW(ZahlungsZeitplan[[#Headers],['#]])),"")</f>
        <v>36</v>
      </c>
      <c r="C58" s="20">
        <f ca="1">IF(ZahlungsZeitplan[[#This Row],['#]]&lt;&gt;"",EOMONTH(DarlehensAnfangsDatum,ROW(ZahlungsZeitplan[[#This Row],['#]])-ROW(ZahlungsZeitplan[[#Headers],['#]])-2)+DAY(DarlehensAnfangsDatum),"")</f>
        <v>46363</v>
      </c>
      <c r="D58" s="21">
        <f ca="1">IF(ZahlungsZeitplan[[#This Row],['#]]&lt;&gt;"",IF(ROW()-ROW(ZahlungsZeitplan[[#Headers],[ANFANGSSALDO]])=1,DarlehensBetrag,INDEX(ZahlungsZeitplan[ENDSALDO],ROW()-ROW(ZahlungsZeitplan[[#Headers],[ANFANGSSALDO]])-1)),"")</f>
        <v>268179.00498567533</v>
      </c>
      <c r="E58" s="21">
        <f ca="1">IF(ZahlungsZeitplan[[#This Row],['#]]&lt;&gt;"",PlanmäßigeZahlung,"")</f>
        <v>1739.87915394928</v>
      </c>
      <c r="F5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8" s="21">
        <f ca="1">IF(ZahlungsZeitplan[[#This Row],['#]]&lt;&gt;"",ZahlungsZeitplan[[#This Row],[GESAMTZAHLUNG]]-ZahlungsZeitplan[[#This Row],[ZINSEN]],"")</f>
        <v>957.69038940772691</v>
      </c>
      <c r="I58" s="21">
        <f ca="1">IF(ZahlungsZeitplan[[#This Row],['#]]&lt;=($D$17*12),IF(ZahlungsZeitplan[[#This Row],['#]]&lt;&gt;"",ZahlungsZeitplan[[#This Row],[ANFANGSSALDO]]*(ZinsSatz/ZahlungenProJahr),""),IF(ZahlungsZeitplan[[#This Row],['#]]&lt;&gt;"",ZahlungsZeitplan[[#This Row],[ANFANGSSALDO]]*((ZinsSatz+$D$18)/ZahlungenProJahr),""))</f>
        <v>782.18876454155304</v>
      </c>
      <c r="J58" s="21">
        <f ca="1">IF(ZahlungsZeitplan[[#This Row],['#]]&lt;&gt;"",IF(ZahlungsZeitplan[[#This Row],[Zahlungen (Plan)]]+ZahlungsZeitplan[[#This Row],[SONDERZAHLUNG]]&lt;=ZahlungsZeitplan[[#This Row],[ANFANGSSALDO]],ZahlungsZeitplan[[#This Row],[ANFANGSSALDO]]-ZahlungsZeitplan[[#This Row],[KAPITAL]],0),"")</f>
        <v>267221.31459626759</v>
      </c>
      <c r="K58" s="21">
        <f ca="1">IF(ZahlungsZeitplan[[#This Row],['#]]&lt;&gt;"",SUM(INDEX(ZahlungsZeitplan[ZINSEN],1,1):ZahlungsZeitplan[[#This Row],[ZINSEN]]),"")</f>
        <v>29856.964138441501</v>
      </c>
    </row>
    <row r="59" spans="2:11" x14ac:dyDescent="0.25">
      <c r="B59" s="19">
        <f ca="1">IF(DarlehenIstGut,IF(ROW()-ROW(ZahlungsZeitplan[[#Headers],['#]])&gt;PlanmäßigeAnzahlZahlungen,"",ROW()-ROW(ZahlungsZeitplan[[#Headers],['#]])),"")</f>
        <v>37</v>
      </c>
      <c r="C59" s="20">
        <f ca="1">IF(ZahlungsZeitplan[[#This Row],['#]]&lt;&gt;"",EOMONTH(DarlehensAnfangsDatum,ROW(ZahlungsZeitplan[[#This Row],['#]])-ROW(ZahlungsZeitplan[[#Headers],['#]])-2)+DAY(DarlehensAnfangsDatum),"")</f>
        <v>46394</v>
      </c>
      <c r="D59" s="21">
        <f ca="1">IF(ZahlungsZeitplan[[#This Row],['#]]&lt;&gt;"",IF(ROW()-ROW(ZahlungsZeitplan[[#Headers],[ANFANGSSALDO]])=1,DarlehensBetrag,INDEX(ZahlungsZeitplan[ENDSALDO],ROW()-ROW(ZahlungsZeitplan[[#Headers],[ANFANGSSALDO]])-1)),"")</f>
        <v>267221.31459626759</v>
      </c>
      <c r="E59" s="21">
        <f ca="1">IF(ZahlungsZeitplan[[#This Row],['#]]&lt;&gt;"",PlanmäßigeZahlung,"")</f>
        <v>1739.87915394928</v>
      </c>
      <c r="F5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59" s="21">
        <f ca="1">IF(ZahlungsZeitplan[[#This Row],['#]]&lt;&gt;"",ZahlungsZeitplan[[#This Row],[GESAMTZAHLUNG]]-ZahlungsZeitplan[[#This Row],[ZINSEN]],"")</f>
        <v>960.48365304349943</v>
      </c>
      <c r="I59" s="21">
        <f ca="1">IF(ZahlungsZeitplan[[#This Row],['#]]&lt;=($D$17*12),IF(ZahlungsZeitplan[[#This Row],['#]]&lt;&gt;"",ZahlungsZeitplan[[#This Row],[ANFANGSSALDO]]*(ZinsSatz/ZahlungenProJahr),""),IF(ZahlungsZeitplan[[#This Row],['#]]&lt;&gt;"",ZahlungsZeitplan[[#This Row],[ANFANGSSALDO]]*((ZinsSatz+$D$18)/ZahlungenProJahr),""))</f>
        <v>779.39550090578052</v>
      </c>
      <c r="J59" s="21">
        <f ca="1">IF(ZahlungsZeitplan[[#This Row],['#]]&lt;&gt;"",IF(ZahlungsZeitplan[[#This Row],[Zahlungen (Plan)]]+ZahlungsZeitplan[[#This Row],[SONDERZAHLUNG]]&lt;=ZahlungsZeitplan[[#This Row],[ANFANGSSALDO]],ZahlungsZeitplan[[#This Row],[ANFANGSSALDO]]-ZahlungsZeitplan[[#This Row],[KAPITAL]],0),"")</f>
        <v>266260.83094322408</v>
      </c>
      <c r="K59" s="21">
        <f ca="1">IF(ZahlungsZeitplan[[#This Row],['#]]&lt;&gt;"",SUM(INDEX(ZahlungsZeitplan[ZINSEN],1,1):ZahlungsZeitplan[[#This Row],[ZINSEN]]),"")</f>
        <v>30636.35963934728</v>
      </c>
    </row>
    <row r="60" spans="2:11" x14ac:dyDescent="0.25">
      <c r="B60" s="19">
        <f ca="1">IF(DarlehenIstGut,IF(ROW()-ROW(ZahlungsZeitplan[[#Headers],['#]])&gt;PlanmäßigeAnzahlZahlungen,"",ROW()-ROW(ZahlungsZeitplan[[#Headers],['#]])),"")</f>
        <v>38</v>
      </c>
      <c r="C60" s="20">
        <f ca="1">IF(ZahlungsZeitplan[[#This Row],['#]]&lt;&gt;"",EOMONTH(DarlehensAnfangsDatum,ROW(ZahlungsZeitplan[[#This Row],['#]])-ROW(ZahlungsZeitplan[[#Headers],['#]])-2)+DAY(DarlehensAnfangsDatum),"")</f>
        <v>46425</v>
      </c>
      <c r="D60" s="21">
        <f ca="1">IF(ZahlungsZeitplan[[#This Row],['#]]&lt;&gt;"",IF(ROW()-ROW(ZahlungsZeitplan[[#Headers],[ANFANGSSALDO]])=1,DarlehensBetrag,INDEX(ZahlungsZeitplan[ENDSALDO],ROW()-ROW(ZahlungsZeitplan[[#Headers],[ANFANGSSALDO]])-1)),"")</f>
        <v>266260.83094322408</v>
      </c>
      <c r="E60" s="21">
        <f ca="1">IF(ZahlungsZeitplan[[#This Row],['#]]&lt;&gt;"",PlanmäßigeZahlung,"")</f>
        <v>1739.87915394928</v>
      </c>
      <c r="F6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0" s="21">
        <f ca="1">IF(ZahlungsZeitplan[[#This Row],['#]]&lt;&gt;"",ZahlungsZeitplan[[#This Row],[GESAMTZAHLUNG]]-ZahlungsZeitplan[[#This Row],[ZINSEN]],"")</f>
        <v>963.28506369820968</v>
      </c>
      <c r="I60" s="21">
        <f ca="1">IF(ZahlungsZeitplan[[#This Row],['#]]&lt;=($D$17*12),IF(ZahlungsZeitplan[[#This Row],['#]]&lt;&gt;"",ZahlungsZeitplan[[#This Row],[ANFANGSSALDO]]*(ZinsSatz/ZahlungenProJahr),""),IF(ZahlungsZeitplan[[#This Row],['#]]&lt;&gt;"",ZahlungsZeitplan[[#This Row],[ANFANGSSALDO]]*((ZinsSatz+$D$18)/ZahlungenProJahr),""))</f>
        <v>776.59409025107027</v>
      </c>
      <c r="J60" s="21">
        <f ca="1">IF(ZahlungsZeitplan[[#This Row],['#]]&lt;&gt;"",IF(ZahlungsZeitplan[[#This Row],[Zahlungen (Plan)]]+ZahlungsZeitplan[[#This Row],[SONDERZAHLUNG]]&lt;=ZahlungsZeitplan[[#This Row],[ANFANGSSALDO]],ZahlungsZeitplan[[#This Row],[ANFANGSSALDO]]-ZahlungsZeitplan[[#This Row],[KAPITAL]],0),"")</f>
        <v>265297.54587952589</v>
      </c>
      <c r="K60" s="21">
        <f ca="1">IF(ZahlungsZeitplan[[#This Row],['#]]&lt;&gt;"",SUM(INDEX(ZahlungsZeitplan[ZINSEN],1,1):ZahlungsZeitplan[[#This Row],[ZINSEN]]),"")</f>
        <v>31412.95372959835</v>
      </c>
    </row>
    <row r="61" spans="2:11" x14ac:dyDescent="0.25">
      <c r="B61" s="19">
        <f ca="1">IF(DarlehenIstGut,IF(ROW()-ROW(ZahlungsZeitplan[[#Headers],['#]])&gt;PlanmäßigeAnzahlZahlungen,"",ROW()-ROW(ZahlungsZeitplan[[#Headers],['#]])),"")</f>
        <v>39</v>
      </c>
      <c r="C61" s="20">
        <f ca="1">IF(ZahlungsZeitplan[[#This Row],['#]]&lt;&gt;"",EOMONTH(DarlehensAnfangsDatum,ROW(ZahlungsZeitplan[[#This Row],['#]])-ROW(ZahlungsZeitplan[[#Headers],['#]])-2)+DAY(DarlehensAnfangsDatum),"")</f>
        <v>46453</v>
      </c>
      <c r="D61" s="21">
        <f ca="1">IF(ZahlungsZeitplan[[#This Row],['#]]&lt;&gt;"",IF(ROW()-ROW(ZahlungsZeitplan[[#Headers],[ANFANGSSALDO]])=1,DarlehensBetrag,INDEX(ZahlungsZeitplan[ENDSALDO],ROW()-ROW(ZahlungsZeitplan[[#Headers],[ANFANGSSALDO]])-1)),"")</f>
        <v>265297.54587952589</v>
      </c>
      <c r="E61" s="21">
        <f ca="1">IF(ZahlungsZeitplan[[#This Row],['#]]&lt;&gt;"",PlanmäßigeZahlung,"")</f>
        <v>1739.87915394928</v>
      </c>
      <c r="F6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1" s="21">
        <f ca="1">IF(ZahlungsZeitplan[[#This Row],['#]]&lt;&gt;"",ZahlungsZeitplan[[#This Row],[GESAMTZAHLUNG]]-ZahlungsZeitplan[[#This Row],[ZINSEN]],"")</f>
        <v>966.0946451339961</v>
      </c>
      <c r="I61" s="21">
        <f ca="1">IF(ZahlungsZeitplan[[#This Row],['#]]&lt;=($D$17*12),IF(ZahlungsZeitplan[[#This Row],['#]]&lt;&gt;"",ZahlungsZeitplan[[#This Row],[ANFANGSSALDO]]*(ZinsSatz/ZahlungenProJahr),""),IF(ZahlungsZeitplan[[#This Row],['#]]&lt;&gt;"",ZahlungsZeitplan[[#This Row],[ANFANGSSALDO]]*((ZinsSatz+$D$18)/ZahlungenProJahr),""))</f>
        <v>773.78450881528386</v>
      </c>
      <c r="J61" s="21">
        <f ca="1">IF(ZahlungsZeitplan[[#This Row],['#]]&lt;&gt;"",IF(ZahlungsZeitplan[[#This Row],[Zahlungen (Plan)]]+ZahlungsZeitplan[[#This Row],[SONDERZAHLUNG]]&lt;=ZahlungsZeitplan[[#This Row],[ANFANGSSALDO]],ZahlungsZeitplan[[#This Row],[ANFANGSSALDO]]-ZahlungsZeitplan[[#This Row],[KAPITAL]],0),"")</f>
        <v>264331.45123439189</v>
      </c>
      <c r="K61" s="21">
        <f ca="1">IF(ZahlungsZeitplan[[#This Row],['#]]&lt;&gt;"",SUM(INDEX(ZahlungsZeitplan[ZINSEN],1,1):ZahlungsZeitplan[[#This Row],[ZINSEN]]),"")</f>
        <v>32186.738238413633</v>
      </c>
    </row>
    <row r="62" spans="2:11" x14ac:dyDescent="0.25">
      <c r="B62" s="19">
        <f ca="1">IF(DarlehenIstGut,IF(ROW()-ROW(ZahlungsZeitplan[[#Headers],['#]])&gt;PlanmäßigeAnzahlZahlungen,"",ROW()-ROW(ZahlungsZeitplan[[#Headers],['#]])),"")</f>
        <v>40</v>
      </c>
      <c r="C62" s="20">
        <f ca="1">IF(ZahlungsZeitplan[[#This Row],['#]]&lt;&gt;"",EOMONTH(DarlehensAnfangsDatum,ROW(ZahlungsZeitplan[[#This Row],['#]])-ROW(ZahlungsZeitplan[[#Headers],['#]])-2)+DAY(DarlehensAnfangsDatum),"")</f>
        <v>46484</v>
      </c>
      <c r="D62" s="21">
        <f ca="1">IF(ZahlungsZeitplan[[#This Row],['#]]&lt;&gt;"",IF(ROW()-ROW(ZahlungsZeitplan[[#Headers],[ANFANGSSALDO]])=1,DarlehensBetrag,INDEX(ZahlungsZeitplan[ENDSALDO],ROW()-ROW(ZahlungsZeitplan[[#Headers],[ANFANGSSALDO]])-1)),"")</f>
        <v>264331.45123439189</v>
      </c>
      <c r="E62" s="21">
        <f ca="1">IF(ZahlungsZeitplan[[#This Row],['#]]&lt;&gt;"",PlanmäßigeZahlung,"")</f>
        <v>1739.87915394928</v>
      </c>
      <c r="F6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2" s="21">
        <f ca="1">IF(ZahlungsZeitplan[[#This Row],['#]]&lt;&gt;"",ZahlungsZeitplan[[#This Row],[GESAMTZAHLUNG]]-ZahlungsZeitplan[[#This Row],[ZINSEN]],"")</f>
        <v>968.91242118230355</v>
      </c>
      <c r="I62" s="21">
        <f ca="1">IF(ZahlungsZeitplan[[#This Row],['#]]&lt;=($D$17*12),IF(ZahlungsZeitplan[[#This Row],['#]]&lt;&gt;"",ZahlungsZeitplan[[#This Row],[ANFANGSSALDO]]*(ZinsSatz/ZahlungenProJahr),""),IF(ZahlungsZeitplan[[#This Row],['#]]&lt;&gt;"",ZahlungsZeitplan[[#This Row],[ANFANGSSALDO]]*((ZinsSatz+$D$18)/ZahlungenProJahr),""))</f>
        <v>770.96673276697641</v>
      </c>
      <c r="J62" s="21">
        <f ca="1">IF(ZahlungsZeitplan[[#This Row],['#]]&lt;&gt;"",IF(ZahlungsZeitplan[[#This Row],[Zahlungen (Plan)]]+ZahlungsZeitplan[[#This Row],[SONDERZAHLUNG]]&lt;=ZahlungsZeitplan[[#This Row],[ANFANGSSALDO]],ZahlungsZeitplan[[#This Row],[ANFANGSSALDO]]-ZahlungsZeitplan[[#This Row],[KAPITAL]],0),"")</f>
        <v>263362.53881320957</v>
      </c>
      <c r="K62" s="21">
        <f ca="1">IF(ZahlungsZeitplan[[#This Row],['#]]&lt;&gt;"",SUM(INDEX(ZahlungsZeitplan[ZINSEN],1,1):ZahlungsZeitplan[[#This Row],[ZINSEN]]),"")</f>
        <v>32957.70497118061</v>
      </c>
    </row>
    <row r="63" spans="2:11" x14ac:dyDescent="0.25">
      <c r="B63" s="19">
        <f ca="1">IF(DarlehenIstGut,IF(ROW()-ROW(ZahlungsZeitplan[[#Headers],['#]])&gt;PlanmäßigeAnzahlZahlungen,"",ROW()-ROW(ZahlungsZeitplan[[#Headers],['#]])),"")</f>
        <v>41</v>
      </c>
      <c r="C63" s="20">
        <f ca="1">IF(ZahlungsZeitplan[[#This Row],['#]]&lt;&gt;"",EOMONTH(DarlehensAnfangsDatum,ROW(ZahlungsZeitplan[[#This Row],['#]])-ROW(ZahlungsZeitplan[[#Headers],['#]])-2)+DAY(DarlehensAnfangsDatum),"")</f>
        <v>46514</v>
      </c>
      <c r="D63" s="21">
        <f ca="1">IF(ZahlungsZeitplan[[#This Row],['#]]&lt;&gt;"",IF(ROW()-ROW(ZahlungsZeitplan[[#Headers],[ANFANGSSALDO]])=1,DarlehensBetrag,INDEX(ZahlungsZeitplan[ENDSALDO],ROW()-ROW(ZahlungsZeitplan[[#Headers],[ANFANGSSALDO]])-1)),"")</f>
        <v>263362.53881320957</v>
      </c>
      <c r="E63" s="21">
        <f ca="1">IF(ZahlungsZeitplan[[#This Row],['#]]&lt;&gt;"",PlanmäßigeZahlung,"")</f>
        <v>1739.87915394928</v>
      </c>
      <c r="F6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3" s="21">
        <f ca="1">IF(ZahlungsZeitplan[[#This Row],['#]]&lt;&gt;"",ZahlungsZeitplan[[#This Row],[GESAMTZAHLUNG]]-ZahlungsZeitplan[[#This Row],[ZINSEN]],"")</f>
        <v>971.73841574408539</v>
      </c>
      <c r="I63" s="21">
        <f ca="1">IF(ZahlungsZeitplan[[#This Row],['#]]&lt;=($D$17*12),IF(ZahlungsZeitplan[[#This Row],['#]]&lt;&gt;"",ZahlungsZeitplan[[#This Row],[ANFANGSSALDO]]*(ZinsSatz/ZahlungenProJahr),""),IF(ZahlungsZeitplan[[#This Row],['#]]&lt;&gt;"",ZahlungsZeitplan[[#This Row],[ANFANGSSALDO]]*((ZinsSatz+$D$18)/ZahlungenProJahr),""))</f>
        <v>768.14073820519457</v>
      </c>
      <c r="J63" s="21">
        <f ca="1">IF(ZahlungsZeitplan[[#This Row],['#]]&lt;&gt;"",IF(ZahlungsZeitplan[[#This Row],[Zahlungen (Plan)]]+ZahlungsZeitplan[[#This Row],[SONDERZAHLUNG]]&lt;=ZahlungsZeitplan[[#This Row],[ANFANGSSALDO]],ZahlungsZeitplan[[#This Row],[ANFANGSSALDO]]-ZahlungsZeitplan[[#This Row],[KAPITAL]],0),"")</f>
        <v>262390.80039746547</v>
      </c>
      <c r="K63" s="21">
        <f ca="1">IF(ZahlungsZeitplan[[#This Row],['#]]&lt;&gt;"",SUM(INDEX(ZahlungsZeitplan[ZINSEN],1,1):ZahlungsZeitplan[[#This Row],[ZINSEN]]),"")</f>
        <v>33725.845709385801</v>
      </c>
    </row>
    <row r="64" spans="2:11" x14ac:dyDescent="0.25">
      <c r="B64" s="19">
        <f ca="1">IF(DarlehenIstGut,IF(ROW()-ROW(ZahlungsZeitplan[[#Headers],['#]])&gt;PlanmäßigeAnzahlZahlungen,"",ROW()-ROW(ZahlungsZeitplan[[#Headers],['#]])),"")</f>
        <v>42</v>
      </c>
      <c r="C64" s="20">
        <f ca="1">IF(ZahlungsZeitplan[[#This Row],['#]]&lt;&gt;"",EOMONTH(DarlehensAnfangsDatum,ROW(ZahlungsZeitplan[[#This Row],['#]])-ROW(ZahlungsZeitplan[[#Headers],['#]])-2)+DAY(DarlehensAnfangsDatum),"")</f>
        <v>46545</v>
      </c>
      <c r="D64" s="21">
        <f ca="1">IF(ZahlungsZeitplan[[#This Row],['#]]&lt;&gt;"",IF(ROW()-ROW(ZahlungsZeitplan[[#Headers],[ANFANGSSALDO]])=1,DarlehensBetrag,INDEX(ZahlungsZeitplan[ENDSALDO],ROW()-ROW(ZahlungsZeitplan[[#Headers],[ANFANGSSALDO]])-1)),"")</f>
        <v>262390.80039746547</v>
      </c>
      <c r="E64" s="21">
        <f ca="1">IF(ZahlungsZeitplan[[#This Row],['#]]&lt;&gt;"",PlanmäßigeZahlung,"")</f>
        <v>1739.87915394928</v>
      </c>
      <c r="F6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4" s="21">
        <f ca="1">IF(ZahlungsZeitplan[[#This Row],['#]]&lt;&gt;"",ZahlungsZeitplan[[#This Row],[GESAMTZAHLUNG]]-ZahlungsZeitplan[[#This Row],[ZINSEN]],"")</f>
        <v>974.57265279000558</v>
      </c>
      <c r="I64" s="21">
        <f ca="1">IF(ZahlungsZeitplan[[#This Row],['#]]&lt;=($D$17*12),IF(ZahlungsZeitplan[[#This Row],['#]]&lt;&gt;"",ZahlungsZeitplan[[#This Row],[ANFANGSSALDO]]*(ZinsSatz/ZahlungenProJahr),""),IF(ZahlungsZeitplan[[#This Row],['#]]&lt;&gt;"",ZahlungsZeitplan[[#This Row],[ANFANGSSALDO]]*((ZinsSatz+$D$18)/ZahlungenProJahr),""))</f>
        <v>765.30650115927438</v>
      </c>
      <c r="J64" s="21">
        <f ca="1">IF(ZahlungsZeitplan[[#This Row],['#]]&lt;&gt;"",IF(ZahlungsZeitplan[[#This Row],[Zahlungen (Plan)]]+ZahlungsZeitplan[[#This Row],[SONDERZAHLUNG]]&lt;=ZahlungsZeitplan[[#This Row],[ANFANGSSALDO]],ZahlungsZeitplan[[#This Row],[ANFANGSSALDO]]-ZahlungsZeitplan[[#This Row],[KAPITAL]],0),"")</f>
        <v>261416.22774467547</v>
      </c>
      <c r="K64" s="21">
        <f ca="1">IF(ZahlungsZeitplan[[#This Row],['#]]&lt;&gt;"",SUM(INDEX(ZahlungsZeitplan[ZINSEN],1,1):ZahlungsZeitplan[[#This Row],[ZINSEN]]),"")</f>
        <v>34491.152210545079</v>
      </c>
    </row>
    <row r="65" spans="2:11" x14ac:dyDescent="0.25">
      <c r="B65" s="19">
        <f ca="1">IF(DarlehenIstGut,IF(ROW()-ROW(ZahlungsZeitplan[[#Headers],['#]])&gt;PlanmäßigeAnzahlZahlungen,"",ROW()-ROW(ZahlungsZeitplan[[#Headers],['#]])),"")</f>
        <v>43</v>
      </c>
      <c r="C65" s="20">
        <f ca="1">IF(ZahlungsZeitplan[[#This Row],['#]]&lt;&gt;"",EOMONTH(DarlehensAnfangsDatum,ROW(ZahlungsZeitplan[[#This Row],['#]])-ROW(ZahlungsZeitplan[[#Headers],['#]])-2)+DAY(DarlehensAnfangsDatum),"")</f>
        <v>46575</v>
      </c>
      <c r="D65" s="21">
        <f ca="1">IF(ZahlungsZeitplan[[#This Row],['#]]&lt;&gt;"",IF(ROW()-ROW(ZahlungsZeitplan[[#Headers],[ANFANGSSALDO]])=1,DarlehensBetrag,INDEX(ZahlungsZeitplan[ENDSALDO],ROW()-ROW(ZahlungsZeitplan[[#Headers],[ANFANGSSALDO]])-1)),"")</f>
        <v>261416.22774467547</v>
      </c>
      <c r="E65" s="21">
        <f ca="1">IF(ZahlungsZeitplan[[#This Row],['#]]&lt;&gt;"",PlanmäßigeZahlung,"")</f>
        <v>1739.87915394928</v>
      </c>
      <c r="F6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5" s="21">
        <f ca="1">IF(ZahlungsZeitplan[[#This Row],['#]]&lt;&gt;"",ZahlungsZeitplan[[#This Row],[GESAMTZAHLUNG]]-ZahlungsZeitplan[[#This Row],[ZINSEN]],"")</f>
        <v>977.4151563606431</v>
      </c>
      <c r="I65" s="21">
        <f ca="1">IF(ZahlungsZeitplan[[#This Row],['#]]&lt;=($D$17*12),IF(ZahlungsZeitplan[[#This Row],['#]]&lt;&gt;"",ZahlungsZeitplan[[#This Row],[ANFANGSSALDO]]*(ZinsSatz/ZahlungenProJahr),""),IF(ZahlungsZeitplan[[#This Row],['#]]&lt;&gt;"",ZahlungsZeitplan[[#This Row],[ANFANGSSALDO]]*((ZinsSatz+$D$18)/ZahlungenProJahr),""))</f>
        <v>762.46399758863686</v>
      </c>
      <c r="J65" s="21">
        <f ca="1">IF(ZahlungsZeitplan[[#This Row],['#]]&lt;&gt;"",IF(ZahlungsZeitplan[[#This Row],[Zahlungen (Plan)]]+ZahlungsZeitplan[[#This Row],[SONDERZAHLUNG]]&lt;=ZahlungsZeitplan[[#This Row],[ANFANGSSALDO]],ZahlungsZeitplan[[#This Row],[ANFANGSSALDO]]-ZahlungsZeitplan[[#This Row],[KAPITAL]],0),"")</f>
        <v>260438.81258831482</v>
      </c>
      <c r="K65" s="21">
        <f ca="1">IF(ZahlungsZeitplan[[#This Row],['#]]&lt;&gt;"",SUM(INDEX(ZahlungsZeitplan[ZINSEN],1,1):ZahlungsZeitplan[[#This Row],[ZINSEN]]),"")</f>
        <v>35253.616208133717</v>
      </c>
    </row>
    <row r="66" spans="2:11" x14ac:dyDescent="0.25">
      <c r="B66" s="19">
        <f ca="1">IF(DarlehenIstGut,IF(ROW()-ROW(ZahlungsZeitplan[[#Headers],['#]])&gt;PlanmäßigeAnzahlZahlungen,"",ROW()-ROW(ZahlungsZeitplan[[#Headers],['#]])),"")</f>
        <v>44</v>
      </c>
      <c r="C66" s="20">
        <f ca="1">IF(ZahlungsZeitplan[[#This Row],['#]]&lt;&gt;"",EOMONTH(DarlehensAnfangsDatum,ROW(ZahlungsZeitplan[[#This Row],['#]])-ROW(ZahlungsZeitplan[[#Headers],['#]])-2)+DAY(DarlehensAnfangsDatum),"")</f>
        <v>46606</v>
      </c>
      <c r="D66" s="21">
        <f ca="1">IF(ZahlungsZeitplan[[#This Row],['#]]&lt;&gt;"",IF(ROW()-ROW(ZahlungsZeitplan[[#Headers],[ANFANGSSALDO]])=1,DarlehensBetrag,INDEX(ZahlungsZeitplan[ENDSALDO],ROW()-ROW(ZahlungsZeitplan[[#Headers],[ANFANGSSALDO]])-1)),"")</f>
        <v>260438.81258831482</v>
      </c>
      <c r="E66" s="21">
        <f ca="1">IF(ZahlungsZeitplan[[#This Row],['#]]&lt;&gt;"",PlanmäßigeZahlung,"")</f>
        <v>1739.87915394928</v>
      </c>
      <c r="F6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6" s="21">
        <f ca="1">IF(ZahlungsZeitplan[[#This Row],['#]]&lt;&gt;"",ZahlungsZeitplan[[#This Row],[GESAMTZAHLUNG]]-ZahlungsZeitplan[[#This Row],[ZINSEN]],"")</f>
        <v>980.26595056669498</v>
      </c>
      <c r="I66" s="21">
        <f ca="1">IF(ZahlungsZeitplan[[#This Row],['#]]&lt;=($D$17*12),IF(ZahlungsZeitplan[[#This Row],['#]]&lt;&gt;"",ZahlungsZeitplan[[#This Row],[ANFANGSSALDO]]*(ZinsSatz/ZahlungenProJahr),""),IF(ZahlungsZeitplan[[#This Row],['#]]&lt;&gt;"",ZahlungsZeitplan[[#This Row],[ANFANGSSALDO]]*((ZinsSatz+$D$18)/ZahlungenProJahr),""))</f>
        <v>759.61320338258497</v>
      </c>
      <c r="J66" s="21">
        <f ca="1">IF(ZahlungsZeitplan[[#This Row],['#]]&lt;&gt;"",IF(ZahlungsZeitplan[[#This Row],[Zahlungen (Plan)]]+ZahlungsZeitplan[[#This Row],[SONDERZAHLUNG]]&lt;=ZahlungsZeitplan[[#This Row],[ANFANGSSALDO]],ZahlungsZeitplan[[#This Row],[ANFANGSSALDO]]-ZahlungsZeitplan[[#This Row],[KAPITAL]],0),"")</f>
        <v>259458.54663774814</v>
      </c>
      <c r="K66" s="21">
        <f ca="1">IF(ZahlungsZeitplan[[#This Row],['#]]&lt;&gt;"",SUM(INDEX(ZahlungsZeitplan[ZINSEN],1,1):ZahlungsZeitplan[[#This Row],[ZINSEN]]),"")</f>
        <v>36013.229411516302</v>
      </c>
    </row>
    <row r="67" spans="2:11" x14ac:dyDescent="0.25">
      <c r="B67" s="19">
        <f ca="1">IF(DarlehenIstGut,IF(ROW()-ROW(ZahlungsZeitplan[[#Headers],['#]])&gt;PlanmäßigeAnzahlZahlungen,"",ROW()-ROW(ZahlungsZeitplan[[#Headers],['#]])),"")</f>
        <v>45</v>
      </c>
      <c r="C67" s="20">
        <f ca="1">IF(ZahlungsZeitplan[[#This Row],['#]]&lt;&gt;"",EOMONTH(DarlehensAnfangsDatum,ROW(ZahlungsZeitplan[[#This Row],['#]])-ROW(ZahlungsZeitplan[[#Headers],['#]])-2)+DAY(DarlehensAnfangsDatum),"")</f>
        <v>46637</v>
      </c>
      <c r="D67" s="21">
        <f ca="1">IF(ZahlungsZeitplan[[#This Row],['#]]&lt;&gt;"",IF(ROW()-ROW(ZahlungsZeitplan[[#Headers],[ANFANGSSALDO]])=1,DarlehensBetrag,INDEX(ZahlungsZeitplan[ENDSALDO],ROW()-ROW(ZahlungsZeitplan[[#Headers],[ANFANGSSALDO]])-1)),"")</f>
        <v>259458.54663774814</v>
      </c>
      <c r="E67" s="21">
        <f ca="1">IF(ZahlungsZeitplan[[#This Row],['#]]&lt;&gt;"",PlanmäßigeZahlung,"")</f>
        <v>1739.87915394928</v>
      </c>
      <c r="F6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7" s="21">
        <f ca="1">IF(ZahlungsZeitplan[[#This Row],['#]]&lt;&gt;"",ZahlungsZeitplan[[#This Row],[GESAMTZAHLUNG]]-ZahlungsZeitplan[[#This Row],[ZINSEN]],"")</f>
        <v>983.12505958918121</v>
      </c>
      <c r="I67" s="21">
        <f ca="1">IF(ZahlungsZeitplan[[#This Row],['#]]&lt;=($D$17*12),IF(ZahlungsZeitplan[[#This Row],['#]]&lt;&gt;"",ZahlungsZeitplan[[#This Row],[ANFANGSSALDO]]*(ZinsSatz/ZahlungenProJahr),""),IF(ZahlungsZeitplan[[#This Row],['#]]&lt;&gt;"",ZahlungsZeitplan[[#This Row],[ANFANGSSALDO]]*((ZinsSatz+$D$18)/ZahlungenProJahr),""))</f>
        <v>756.75409436009875</v>
      </c>
      <c r="J67" s="21">
        <f ca="1">IF(ZahlungsZeitplan[[#This Row],['#]]&lt;&gt;"",IF(ZahlungsZeitplan[[#This Row],[Zahlungen (Plan)]]+ZahlungsZeitplan[[#This Row],[SONDERZAHLUNG]]&lt;=ZahlungsZeitplan[[#This Row],[ANFANGSSALDO]],ZahlungsZeitplan[[#This Row],[ANFANGSSALDO]]-ZahlungsZeitplan[[#This Row],[KAPITAL]],0),"")</f>
        <v>258475.42157815894</v>
      </c>
      <c r="K67" s="21">
        <f ca="1">IF(ZahlungsZeitplan[[#This Row],['#]]&lt;&gt;"",SUM(INDEX(ZahlungsZeitplan[ZINSEN],1,1):ZahlungsZeitplan[[#This Row],[ZINSEN]]),"")</f>
        <v>36769.9835058764</v>
      </c>
    </row>
    <row r="68" spans="2:11" x14ac:dyDescent="0.25">
      <c r="B68" s="19">
        <f ca="1">IF(DarlehenIstGut,IF(ROW()-ROW(ZahlungsZeitplan[[#Headers],['#]])&gt;PlanmäßigeAnzahlZahlungen,"",ROW()-ROW(ZahlungsZeitplan[[#Headers],['#]])),"")</f>
        <v>46</v>
      </c>
      <c r="C68" s="20">
        <f ca="1">IF(ZahlungsZeitplan[[#This Row],['#]]&lt;&gt;"",EOMONTH(DarlehensAnfangsDatum,ROW(ZahlungsZeitplan[[#This Row],['#]])-ROW(ZahlungsZeitplan[[#Headers],['#]])-2)+DAY(DarlehensAnfangsDatum),"")</f>
        <v>46667</v>
      </c>
      <c r="D68" s="21">
        <f ca="1">IF(ZahlungsZeitplan[[#This Row],['#]]&lt;&gt;"",IF(ROW()-ROW(ZahlungsZeitplan[[#Headers],[ANFANGSSALDO]])=1,DarlehensBetrag,INDEX(ZahlungsZeitplan[ENDSALDO],ROW()-ROW(ZahlungsZeitplan[[#Headers],[ANFANGSSALDO]])-1)),"")</f>
        <v>258475.42157815894</v>
      </c>
      <c r="E68" s="21">
        <f ca="1">IF(ZahlungsZeitplan[[#This Row],['#]]&lt;&gt;"",PlanmäßigeZahlung,"")</f>
        <v>1739.87915394928</v>
      </c>
      <c r="F6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8" s="21">
        <f ca="1">IF(ZahlungsZeitplan[[#This Row],['#]]&lt;&gt;"",ZahlungsZeitplan[[#This Row],[GESAMTZAHLUNG]]-ZahlungsZeitplan[[#This Row],[ZINSEN]],"")</f>
        <v>985.99250767964963</v>
      </c>
      <c r="I68" s="21">
        <f ca="1">IF(ZahlungsZeitplan[[#This Row],['#]]&lt;=($D$17*12),IF(ZahlungsZeitplan[[#This Row],['#]]&lt;&gt;"",ZahlungsZeitplan[[#This Row],[ANFANGSSALDO]]*(ZinsSatz/ZahlungenProJahr),""),IF(ZahlungsZeitplan[[#This Row],['#]]&lt;&gt;"",ZahlungsZeitplan[[#This Row],[ANFANGSSALDO]]*((ZinsSatz+$D$18)/ZahlungenProJahr),""))</f>
        <v>753.88664626963032</v>
      </c>
      <c r="J68" s="21">
        <f ca="1">IF(ZahlungsZeitplan[[#This Row],['#]]&lt;&gt;"",IF(ZahlungsZeitplan[[#This Row],[Zahlungen (Plan)]]+ZahlungsZeitplan[[#This Row],[SONDERZAHLUNG]]&lt;=ZahlungsZeitplan[[#This Row],[ANFANGSSALDO]],ZahlungsZeitplan[[#This Row],[ANFANGSSALDO]]-ZahlungsZeitplan[[#This Row],[KAPITAL]],0),"")</f>
        <v>257489.42907047929</v>
      </c>
      <c r="K68" s="21">
        <f ca="1">IF(ZahlungsZeitplan[[#This Row],['#]]&lt;&gt;"",SUM(INDEX(ZahlungsZeitplan[ZINSEN],1,1):ZahlungsZeitplan[[#This Row],[ZINSEN]]),"")</f>
        <v>37523.870152146032</v>
      </c>
    </row>
    <row r="69" spans="2:11" x14ac:dyDescent="0.25">
      <c r="B69" s="19">
        <f ca="1">IF(DarlehenIstGut,IF(ROW()-ROW(ZahlungsZeitplan[[#Headers],['#]])&gt;PlanmäßigeAnzahlZahlungen,"",ROW()-ROW(ZahlungsZeitplan[[#Headers],['#]])),"")</f>
        <v>47</v>
      </c>
      <c r="C69" s="20">
        <f ca="1">IF(ZahlungsZeitplan[[#This Row],['#]]&lt;&gt;"",EOMONTH(DarlehensAnfangsDatum,ROW(ZahlungsZeitplan[[#This Row],['#]])-ROW(ZahlungsZeitplan[[#Headers],['#]])-2)+DAY(DarlehensAnfangsDatum),"")</f>
        <v>46698</v>
      </c>
      <c r="D69" s="21">
        <f ca="1">IF(ZahlungsZeitplan[[#This Row],['#]]&lt;&gt;"",IF(ROW()-ROW(ZahlungsZeitplan[[#Headers],[ANFANGSSALDO]])=1,DarlehensBetrag,INDEX(ZahlungsZeitplan[ENDSALDO],ROW()-ROW(ZahlungsZeitplan[[#Headers],[ANFANGSSALDO]])-1)),"")</f>
        <v>257489.42907047929</v>
      </c>
      <c r="E69" s="21">
        <f ca="1">IF(ZahlungsZeitplan[[#This Row],['#]]&lt;&gt;"",PlanmäßigeZahlung,"")</f>
        <v>1739.87915394928</v>
      </c>
      <c r="F6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69" s="21">
        <f ca="1">IF(ZahlungsZeitplan[[#This Row],['#]]&lt;&gt;"",ZahlungsZeitplan[[#This Row],[GESAMTZAHLUNG]]-ZahlungsZeitplan[[#This Row],[ZINSEN]],"")</f>
        <v>988.86831916038193</v>
      </c>
      <c r="I69" s="21">
        <f ca="1">IF(ZahlungsZeitplan[[#This Row],['#]]&lt;=($D$17*12),IF(ZahlungsZeitplan[[#This Row],['#]]&lt;&gt;"",ZahlungsZeitplan[[#This Row],[ANFANGSSALDO]]*(ZinsSatz/ZahlungenProJahr),""),IF(ZahlungsZeitplan[[#This Row],['#]]&lt;&gt;"",ZahlungsZeitplan[[#This Row],[ANFANGSSALDO]]*((ZinsSatz+$D$18)/ZahlungenProJahr),""))</f>
        <v>751.01083478889802</v>
      </c>
      <c r="J69" s="21">
        <f ca="1">IF(ZahlungsZeitplan[[#This Row],['#]]&lt;&gt;"",IF(ZahlungsZeitplan[[#This Row],[Zahlungen (Plan)]]+ZahlungsZeitplan[[#This Row],[SONDERZAHLUNG]]&lt;=ZahlungsZeitplan[[#This Row],[ANFANGSSALDO]],ZahlungsZeitplan[[#This Row],[ANFANGSSALDO]]-ZahlungsZeitplan[[#This Row],[KAPITAL]],0),"")</f>
        <v>256500.5607513189</v>
      </c>
      <c r="K69" s="21">
        <f ca="1">IF(ZahlungsZeitplan[[#This Row],['#]]&lt;&gt;"",SUM(INDEX(ZahlungsZeitplan[ZINSEN],1,1):ZahlungsZeitplan[[#This Row],[ZINSEN]]),"")</f>
        <v>38274.880986934928</v>
      </c>
    </row>
    <row r="70" spans="2:11" x14ac:dyDescent="0.25">
      <c r="B70" s="19">
        <f ca="1">IF(DarlehenIstGut,IF(ROW()-ROW(ZahlungsZeitplan[[#Headers],['#]])&gt;PlanmäßigeAnzahlZahlungen,"",ROW()-ROW(ZahlungsZeitplan[[#Headers],['#]])),"")</f>
        <v>48</v>
      </c>
      <c r="C70" s="20">
        <f ca="1">IF(ZahlungsZeitplan[[#This Row],['#]]&lt;&gt;"",EOMONTH(DarlehensAnfangsDatum,ROW(ZahlungsZeitplan[[#This Row],['#]])-ROW(ZahlungsZeitplan[[#Headers],['#]])-2)+DAY(DarlehensAnfangsDatum),"")</f>
        <v>46728</v>
      </c>
      <c r="D70" s="21">
        <f ca="1">IF(ZahlungsZeitplan[[#This Row],['#]]&lt;&gt;"",IF(ROW()-ROW(ZahlungsZeitplan[[#Headers],[ANFANGSSALDO]])=1,DarlehensBetrag,INDEX(ZahlungsZeitplan[ENDSALDO],ROW()-ROW(ZahlungsZeitplan[[#Headers],[ANFANGSSALDO]])-1)),"")</f>
        <v>256500.5607513189</v>
      </c>
      <c r="E70" s="21">
        <f ca="1">IF(ZahlungsZeitplan[[#This Row],['#]]&lt;&gt;"",PlanmäßigeZahlung,"")</f>
        <v>1739.87915394928</v>
      </c>
      <c r="F7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0" s="21">
        <f ca="1">IF(ZahlungsZeitplan[[#This Row],['#]]&lt;&gt;"",ZahlungsZeitplan[[#This Row],[GESAMTZAHLUNG]]-ZahlungsZeitplan[[#This Row],[ZINSEN]],"")</f>
        <v>991.75251842459977</v>
      </c>
      <c r="I70" s="21">
        <f ca="1">IF(ZahlungsZeitplan[[#This Row],['#]]&lt;=($D$17*12),IF(ZahlungsZeitplan[[#This Row],['#]]&lt;&gt;"",ZahlungsZeitplan[[#This Row],[ANFANGSSALDO]]*(ZinsSatz/ZahlungenProJahr),""),IF(ZahlungsZeitplan[[#This Row],['#]]&lt;&gt;"",ZahlungsZeitplan[[#This Row],[ANFANGSSALDO]]*((ZinsSatz+$D$18)/ZahlungenProJahr),""))</f>
        <v>748.12663552468018</v>
      </c>
      <c r="J70" s="21">
        <f ca="1">IF(ZahlungsZeitplan[[#This Row],['#]]&lt;&gt;"",IF(ZahlungsZeitplan[[#This Row],[Zahlungen (Plan)]]+ZahlungsZeitplan[[#This Row],[SONDERZAHLUNG]]&lt;=ZahlungsZeitplan[[#This Row],[ANFANGSSALDO]],ZahlungsZeitplan[[#This Row],[ANFANGSSALDO]]-ZahlungsZeitplan[[#This Row],[KAPITAL]],0),"")</f>
        <v>255508.80823289431</v>
      </c>
      <c r="K70" s="21">
        <f ca="1">IF(ZahlungsZeitplan[[#This Row],['#]]&lt;&gt;"",SUM(INDEX(ZahlungsZeitplan[ZINSEN],1,1):ZahlungsZeitplan[[#This Row],[ZINSEN]]),"")</f>
        <v>39023.007622459605</v>
      </c>
    </row>
    <row r="71" spans="2:11" x14ac:dyDescent="0.25">
      <c r="B71" s="19">
        <f ca="1">IF(DarlehenIstGut,IF(ROW()-ROW(ZahlungsZeitplan[[#Headers],['#]])&gt;PlanmäßigeAnzahlZahlungen,"",ROW()-ROW(ZahlungsZeitplan[[#Headers],['#]])),"")</f>
        <v>49</v>
      </c>
      <c r="C71" s="20">
        <f ca="1">IF(ZahlungsZeitplan[[#This Row],['#]]&lt;&gt;"",EOMONTH(DarlehensAnfangsDatum,ROW(ZahlungsZeitplan[[#This Row],['#]])-ROW(ZahlungsZeitplan[[#Headers],['#]])-2)+DAY(DarlehensAnfangsDatum),"")</f>
        <v>46759</v>
      </c>
      <c r="D71" s="21">
        <f ca="1">IF(ZahlungsZeitplan[[#This Row],['#]]&lt;&gt;"",IF(ROW()-ROW(ZahlungsZeitplan[[#Headers],[ANFANGSSALDO]])=1,DarlehensBetrag,INDEX(ZahlungsZeitplan[ENDSALDO],ROW()-ROW(ZahlungsZeitplan[[#Headers],[ANFANGSSALDO]])-1)),"")</f>
        <v>255508.80823289431</v>
      </c>
      <c r="E71" s="21">
        <f ca="1">IF(ZahlungsZeitplan[[#This Row],['#]]&lt;&gt;"",PlanmäßigeZahlung,"")</f>
        <v>1739.87915394928</v>
      </c>
      <c r="F7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1" s="21">
        <f ca="1">IF(ZahlungsZeitplan[[#This Row],['#]]&lt;&gt;"",ZahlungsZeitplan[[#This Row],[GESAMTZAHLUNG]]-ZahlungsZeitplan[[#This Row],[ZINSEN]],"")</f>
        <v>994.64512993667154</v>
      </c>
      <c r="I71" s="21">
        <f ca="1">IF(ZahlungsZeitplan[[#This Row],['#]]&lt;=($D$17*12),IF(ZahlungsZeitplan[[#This Row],['#]]&lt;&gt;"",ZahlungsZeitplan[[#This Row],[ANFANGSSALDO]]*(ZinsSatz/ZahlungenProJahr),""),IF(ZahlungsZeitplan[[#This Row],['#]]&lt;&gt;"",ZahlungsZeitplan[[#This Row],[ANFANGSSALDO]]*((ZinsSatz+$D$18)/ZahlungenProJahr),""))</f>
        <v>745.23402401260842</v>
      </c>
      <c r="J71" s="21">
        <f ca="1">IF(ZahlungsZeitplan[[#This Row],['#]]&lt;&gt;"",IF(ZahlungsZeitplan[[#This Row],[Zahlungen (Plan)]]+ZahlungsZeitplan[[#This Row],[SONDERZAHLUNG]]&lt;=ZahlungsZeitplan[[#This Row],[ANFANGSSALDO]],ZahlungsZeitplan[[#This Row],[ANFANGSSALDO]]-ZahlungsZeitplan[[#This Row],[KAPITAL]],0),"")</f>
        <v>254514.16310295765</v>
      </c>
      <c r="K71" s="21">
        <f ca="1">IF(ZahlungsZeitplan[[#This Row],['#]]&lt;&gt;"",SUM(INDEX(ZahlungsZeitplan[ZINSEN],1,1):ZahlungsZeitplan[[#This Row],[ZINSEN]]),"")</f>
        <v>39768.241646472212</v>
      </c>
    </row>
    <row r="72" spans="2:11" x14ac:dyDescent="0.25">
      <c r="B72" s="19">
        <f ca="1">IF(DarlehenIstGut,IF(ROW()-ROW(ZahlungsZeitplan[[#Headers],['#]])&gt;PlanmäßigeAnzahlZahlungen,"",ROW()-ROW(ZahlungsZeitplan[[#Headers],['#]])),"")</f>
        <v>50</v>
      </c>
      <c r="C72" s="20">
        <f ca="1">IF(ZahlungsZeitplan[[#This Row],['#]]&lt;&gt;"",EOMONTH(DarlehensAnfangsDatum,ROW(ZahlungsZeitplan[[#This Row],['#]])-ROW(ZahlungsZeitplan[[#Headers],['#]])-2)+DAY(DarlehensAnfangsDatum),"")</f>
        <v>46790</v>
      </c>
      <c r="D72" s="21">
        <f ca="1">IF(ZahlungsZeitplan[[#This Row],['#]]&lt;&gt;"",IF(ROW()-ROW(ZahlungsZeitplan[[#Headers],[ANFANGSSALDO]])=1,DarlehensBetrag,INDEX(ZahlungsZeitplan[ENDSALDO],ROW()-ROW(ZahlungsZeitplan[[#Headers],[ANFANGSSALDO]])-1)),"")</f>
        <v>254514.16310295765</v>
      </c>
      <c r="E72" s="21">
        <f ca="1">IF(ZahlungsZeitplan[[#This Row],['#]]&lt;&gt;"",PlanmäßigeZahlung,"")</f>
        <v>1739.87915394928</v>
      </c>
      <c r="F7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2" s="21">
        <f ca="1">IF(ZahlungsZeitplan[[#This Row],['#]]&lt;&gt;"",ZahlungsZeitplan[[#This Row],[GESAMTZAHLUNG]]-ZahlungsZeitplan[[#This Row],[ZINSEN]],"")</f>
        <v>997.54617823232013</v>
      </c>
      <c r="I72" s="21">
        <f ca="1">IF(ZahlungsZeitplan[[#This Row],['#]]&lt;=($D$17*12),IF(ZahlungsZeitplan[[#This Row],['#]]&lt;&gt;"",ZahlungsZeitplan[[#This Row],[ANFANGSSALDO]]*(ZinsSatz/ZahlungenProJahr),""),IF(ZahlungsZeitplan[[#This Row],['#]]&lt;&gt;"",ZahlungsZeitplan[[#This Row],[ANFANGSSALDO]]*((ZinsSatz+$D$18)/ZahlungenProJahr),""))</f>
        <v>742.33297571695982</v>
      </c>
      <c r="J72" s="21">
        <f ca="1">IF(ZahlungsZeitplan[[#This Row],['#]]&lt;&gt;"",IF(ZahlungsZeitplan[[#This Row],[Zahlungen (Plan)]]+ZahlungsZeitplan[[#This Row],[SONDERZAHLUNG]]&lt;=ZahlungsZeitplan[[#This Row],[ANFANGSSALDO]],ZahlungsZeitplan[[#This Row],[ANFANGSSALDO]]-ZahlungsZeitplan[[#This Row],[KAPITAL]],0),"")</f>
        <v>253516.61692472533</v>
      </c>
      <c r="K72" s="21">
        <f ca="1">IF(ZahlungsZeitplan[[#This Row],['#]]&lt;&gt;"",SUM(INDEX(ZahlungsZeitplan[ZINSEN],1,1):ZahlungsZeitplan[[#This Row],[ZINSEN]]),"")</f>
        <v>40510.574622189175</v>
      </c>
    </row>
    <row r="73" spans="2:11" x14ac:dyDescent="0.25">
      <c r="B73" s="19">
        <f ca="1">IF(DarlehenIstGut,IF(ROW()-ROW(ZahlungsZeitplan[[#Headers],['#]])&gt;PlanmäßigeAnzahlZahlungen,"",ROW()-ROW(ZahlungsZeitplan[[#Headers],['#]])),"")</f>
        <v>51</v>
      </c>
      <c r="C73" s="20">
        <f ca="1">IF(ZahlungsZeitplan[[#This Row],['#]]&lt;&gt;"",EOMONTH(DarlehensAnfangsDatum,ROW(ZahlungsZeitplan[[#This Row],['#]])-ROW(ZahlungsZeitplan[[#Headers],['#]])-2)+DAY(DarlehensAnfangsDatum),"")</f>
        <v>46819</v>
      </c>
      <c r="D73" s="21">
        <f ca="1">IF(ZahlungsZeitplan[[#This Row],['#]]&lt;&gt;"",IF(ROW()-ROW(ZahlungsZeitplan[[#Headers],[ANFANGSSALDO]])=1,DarlehensBetrag,INDEX(ZahlungsZeitplan[ENDSALDO],ROW()-ROW(ZahlungsZeitplan[[#Headers],[ANFANGSSALDO]])-1)),"")</f>
        <v>253516.61692472533</v>
      </c>
      <c r="E73" s="21">
        <f ca="1">IF(ZahlungsZeitplan[[#This Row],['#]]&lt;&gt;"",PlanmäßigeZahlung,"")</f>
        <v>1739.87915394928</v>
      </c>
      <c r="F7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3" s="21">
        <f ca="1">IF(ZahlungsZeitplan[[#This Row],['#]]&lt;&gt;"",ZahlungsZeitplan[[#This Row],[GESAMTZAHLUNG]]-ZahlungsZeitplan[[#This Row],[ZINSEN]],"")</f>
        <v>1000.455687918831</v>
      </c>
      <c r="I73" s="21">
        <f ca="1">IF(ZahlungsZeitplan[[#This Row],['#]]&lt;=($D$17*12),IF(ZahlungsZeitplan[[#This Row],['#]]&lt;&gt;"",ZahlungsZeitplan[[#This Row],[ANFANGSSALDO]]*(ZinsSatz/ZahlungenProJahr),""),IF(ZahlungsZeitplan[[#This Row],['#]]&lt;&gt;"",ZahlungsZeitplan[[#This Row],[ANFANGSSALDO]]*((ZinsSatz+$D$18)/ZahlungenProJahr),""))</f>
        <v>739.42346603044894</v>
      </c>
      <c r="J73" s="21">
        <f ca="1">IF(ZahlungsZeitplan[[#This Row],['#]]&lt;&gt;"",IF(ZahlungsZeitplan[[#This Row],[Zahlungen (Plan)]]+ZahlungsZeitplan[[#This Row],[SONDERZAHLUNG]]&lt;=ZahlungsZeitplan[[#This Row],[ANFANGSSALDO]],ZahlungsZeitplan[[#This Row],[ANFANGSSALDO]]-ZahlungsZeitplan[[#This Row],[KAPITAL]],0),"")</f>
        <v>252516.16123680651</v>
      </c>
      <c r="K73" s="21">
        <f ca="1">IF(ZahlungsZeitplan[[#This Row],['#]]&lt;&gt;"",SUM(INDEX(ZahlungsZeitplan[ZINSEN],1,1):ZahlungsZeitplan[[#This Row],[ZINSEN]]),"")</f>
        <v>41249.998088219625</v>
      </c>
    </row>
    <row r="74" spans="2:11" x14ac:dyDescent="0.25">
      <c r="B74" s="19">
        <f ca="1">IF(DarlehenIstGut,IF(ROW()-ROW(ZahlungsZeitplan[[#Headers],['#]])&gt;PlanmäßigeAnzahlZahlungen,"",ROW()-ROW(ZahlungsZeitplan[[#Headers],['#]])),"")</f>
        <v>52</v>
      </c>
      <c r="C74" s="20">
        <f ca="1">IF(ZahlungsZeitplan[[#This Row],['#]]&lt;&gt;"",EOMONTH(DarlehensAnfangsDatum,ROW(ZahlungsZeitplan[[#This Row],['#]])-ROW(ZahlungsZeitplan[[#Headers],['#]])-2)+DAY(DarlehensAnfangsDatum),"")</f>
        <v>46850</v>
      </c>
      <c r="D74" s="21">
        <f ca="1">IF(ZahlungsZeitplan[[#This Row],['#]]&lt;&gt;"",IF(ROW()-ROW(ZahlungsZeitplan[[#Headers],[ANFANGSSALDO]])=1,DarlehensBetrag,INDEX(ZahlungsZeitplan[ENDSALDO],ROW()-ROW(ZahlungsZeitplan[[#Headers],[ANFANGSSALDO]])-1)),"")</f>
        <v>252516.16123680651</v>
      </c>
      <c r="E74" s="21">
        <f ca="1">IF(ZahlungsZeitplan[[#This Row],['#]]&lt;&gt;"",PlanmäßigeZahlung,"")</f>
        <v>1739.87915394928</v>
      </c>
      <c r="F7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4" s="21">
        <f ca="1">IF(ZahlungsZeitplan[[#This Row],['#]]&lt;&gt;"",ZahlungsZeitplan[[#This Row],[GESAMTZAHLUNG]]-ZahlungsZeitplan[[#This Row],[ZINSEN]],"")</f>
        <v>1003.373683675261</v>
      </c>
      <c r="I74" s="21">
        <f ca="1">IF(ZahlungsZeitplan[[#This Row],['#]]&lt;=($D$17*12),IF(ZahlungsZeitplan[[#This Row],['#]]&lt;&gt;"",ZahlungsZeitplan[[#This Row],[ANFANGSSALDO]]*(ZinsSatz/ZahlungenProJahr),""),IF(ZahlungsZeitplan[[#This Row],['#]]&lt;&gt;"",ZahlungsZeitplan[[#This Row],[ANFANGSSALDO]]*((ZinsSatz+$D$18)/ZahlungenProJahr),""))</f>
        <v>736.50547027401899</v>
      </c>
      <c r="J74" s="21">
        <f ca="1">IF(ZahlungsZeitplan[[#This Row],['#]]&lt;&gt;"",IF(ZahlungsZeitplan[[#This Row],[Zahlungen (Plan)]]+ZahlungsZeitplan[[#This Row],[SONDERZAHLUNG]]&lt;=ZahlungsZeitplan[[#This Row],[ANFANGSSALDO]],ZahlungsZeitplan[[#This Row],[ANFANGSSALDO]]-ZahlungsZeitplan[[#This Row],[KAPITAL]],0),"")</f>
        <v>251512.78755313126</v>
      </c>
      <c r="K74" s="21">
        <f ca="1">IF(ZahlungsZeitplan[[#This Row],['#]]&lt;&gt;"",SUM(INDEX(ZahlungsZeitplan[ZINSEN],1,1):ZahlungsZeitplan[[#This Row],[ZINSEN]]),"")</f>
        <v>41986.503558493641</v>
      </c>
    </row>
    <row r="75" spans="2:11" x14ac:dyDescent="0.25">
      <c r="B75" s="19">
        <f ca="1">IF(DarlehenIstGut,IF(ROW()-ROW(ZahlungsZeitplan[[#Headers],['#]])&gt;PlanmäßigeAnzahlZahlungen,"",ROW()-ROW(ZahlungsZeitplan[[#Headers],['#]])),"")</f>
        <v>53</v>
      </c>
      <c r="C75" s="20">
        <f ca="1">IF(ZahlungsZeitplan[[#This Row],['#]]&lt;&gt;"",EOMONTH(DarlehensAnfangsDatum,ROW(ZahlungsZeitplan[[#This Row],['#]])-ROW(ZahlungsZeitplan[[#Headers],['#]])-2)+DAY(DarlehensAnfangsDatum),"")</f>
        <v>46880</v>
      </c>
      <c r="D75" s="21">
        <f ca="1">IF(ZahlungsZeitplan[[#This Row],['#]]&lt;&gt;"",IF(ROW()-ROW(ZahlungsZeitplan[[#Headers],[ANFANGSSALDO]])=1,DarlehensBetrag,INDEX(ZahlungsZeitplan[ENDSALDO],ROW()-ROW(ZahlungsZeitplan[[#Headers],[ANFANGSSALDO]])-1)),"")</f>
        <v>251512.78755313126</v>
      </c>
      <c r="E75" s="21">
        <f ca="1">IF(ZahlungsZeitplan[[#This Row],['#]]&lt;&gt;"",PlanmäßigeZahlung,"")</f>
        <v>1739.87915394928</v>
      </c>
      <c r="F7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5" s="21">
        <f ca="1">IF(ZahlungsZeitplan[[#This Row],['#]]&lt;&gt;"",ZahlungsZeitplan[[#This Row],[GESAMTZAHLUNG]]-ZahlungsZeitplan[[#This Row],[ZINSEN]],"")</f>
        <v>1006.3001902526471</v>
      </c>
      <c r="I75" s="21">
        <f ca="1">IF(ZahlungsZeitplan[[#This Row],['#]]&lt;=($D$17*12),IF(ZahlungsZeitplan[[#This Row],['#]]&lt;&gt;"",ZahlungsZeitplan[[#This Row],[ANFANGSSALDO]]*(ZinsSatz/ZahlungenProJahr),""),IF(ZahlungsZeitplan[[#This Row],['#]]&lt;&gt;"",ZahlungsZeitplan[[#This Row],[ANFANGSSALDO]]*((ZinsSatz+$D$18)/ZahlungenProJahr),""))</f>
        <v>733.57896369663285</v>
      </c>
      <c r="J75" s="21">
        <f ca="1">IF(ZahlungsZeitplan[[#This Row],['#]]&lt;&gt;"",IF(ZahlungsZeitplan[[#This Row],[Zahlungen (Plan)]]+ZahlungsZeitplan[[#This Row],[SONDERZAHLUNG]]&lt;=ZahlungsZeitplan[[#This Row],[ANFANGSSALDO]],ZahlungsZeitplan[[#This Row],[ANFANGSSALDO]]-ZahlungsZeitplan[[#This Row],[KAPITAL]],0),"")</f>
        <v>250506.4873628786</v>
      </c>
      <c r="K75" s="21">
        <f ca="1">IF(ZahlungsZeitplan[[#This Row],['#]]&lt;&gt;"",SUM(INDEX(ZahlungsZeitplan[ZINSEN],1,1):ZahlungsZeitplan[[#This Row],[ZINSEN]]),"")</f>
        <v>42720.082522190278</v>
      </c>
    </row>
    <row r="76" spans="2:11" x14ac:dyDescent="0.25">
      <c r="B76" s="19">
        <f ca="1">IF(DarlehenIstGut,IF(ROW()-ROW(ZahlungsZeitplan[[#Headers],['#]])&gt;PlanmäßigeAnzahlZahlungen,"",ROW()-ROW(ZahlungsZeitplan[[#Headers],['#]])),"")</f>
        <v>54</v>
      </c>
      <c r="C76" s="20">
        <f ca="1">IF(ZahlungsZeitplan[[#This Row],['#]]&lt;&gt;"",EOMONTH(DarlehensAnfangsDatum,ROW(ZahlungsZeitplan[[#This Row],['#]])-ROW(ZahlungsZeitplan[[#Headers],['#]])-2)+DAY(DarlehensAnfangsDatum),"")</f>
        <v>46911</v>
      </c>
      <c r="D76" s="21">
        <f ca="1">IF(ZahlungsZeitplan[[#This Row],['#]]&lt;&gt;"",IF(ROW()-ROW(ZahlungsZeitplan[[#Headers],[ANFANGSSALDO]])=1,DarlehensBetrag,INDEX(ZahlungsZeitplan[ENDSALDO],ROW()-ROW(ZahlungsZeitplan[[#Headers],[ANFANGSSALDO]])-1)),"")</f>
        <v>250506.4873628786</v>
      </c>
      <c r="E76" s="21">
        <f ca="1">IF(ZahlungsZeitplan[[#This Row],['#]]&lt;&gt;"",PlanmäßigeZahlung,"")</f>
        <v>1739.87915394928</v>
      </c>
      <c r="F7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6" s="21">
        <f ca="1">IF(ZahlungsZeitplan[[#This Row],['#]]&lt;&gt;"",ZahlungsZeitplan[[#This Row],[GESAMTZAHLUNG]]-ZahlungsZeitplan[[#This Row],[ZINSEN]],"")</f>
        <v>1009.2352324742174</v>
      </c>
      <c r="I76" s="21">
        <f ca="1">IF(ZahlungsZeitplan[[#This Row],['#]]&lt;=($D$17*12),IF(ZahlungsZeitplan[[#This Row],['#]]&lt;&gt;"",ZahlungsZeitplan[[#This Row],[ANFANGSSALDO]]*(ZinsSatz/ZahlungenProJahr),""),IF(ZahlungsZeitplan[[#This Row],['#]]&lt;&gt;"",ZahlungsZeitplan[[#This Row],[ANFANGSSALDO]]*((ZinsSatz+$D$18)/ZahlungenProJahr),""))</f>
        <v>730.6439214750626</v>
      </c>
      <c r="J76" s="21">
        <f ca="1">IF(ZahlungsZeitplan[[#This Row],['#]]&lt;&gt;"",IF(ZahlungsZeitplan[[#This Row],[Zahlungen (Plan)]]+ZahlungsZeitplan[[#This Row],[SONDERZAHLUNG]]&lt;=ZahlungsZeitplan[[#This Row],[ANFANGSSALDO]],ZahlungsZeitplan[[#This Row],[ANFANGSSALDO]]-ZahlungsZeitplan[[#This Row],[KAPITAL]],0),"")</f>
        <v>249497.25213040438</v>
      </c>
      <c r="K76" s="21">
        <f ca="1">IF(ZahlungsZeitplan[[#This Row],['#]]&lt;&gt;"",SUM(INDEX(ZahlungsZeitplan[ZINSEN],1,1):ZahlungsZeitplan[[#This Row],[ZINSEN]]),"")</f>
        <v>43450.726443665342</v>
      </c>
    </row>
    <row r="77" spans="2:11" x14ac:dyDescent="0.25">
      <c r="B77" s="19">
        <f ca="1">IF(DarlehenIstGut,IF(ROW()-ROW(ZahlungsZeitplan[[#Headers],['#]])&gt;PlanmäßigeAnzahlZahlungen,"",ROW()-ROW(ZahlungsZeitplan[[#Headers],['#]])),"")</f>
        <v>55</v>
      </c>
      <c r="C77" s="20">
        <f ca="1">IF(ZahlungsZeitplan[[#This Row],['#]]&lt;&gt;"",EOMONTH(DarlehensAnfangsDatum,ROW(ZahlungsZeitplan[[#This Row],['#]])-ROW(ZahlungsZeitplan[[#Headers],['#]])-2)+DAY(DarlehensAnfangsDatum),"")</f>
        <v>46941</v>
      </c>
      <c r="D77" s="21">
        <f ca="1">IF(ZahlungsZeitplan[[#This Row],['#]]&lt;&gt;"",IF(ROW()-ROW(ZahlungsZeitplan[[#Headers],[ANFANGSSALDO]])=1,DarlehensBetrag,INDEX(ZahlungsZeitplan[ENDSALDO],ROW()-ROW(ZahlungsZeitplan[[#Headers],[ANFANGSSALDO]])-1)),"")</f>
        <v>249497.25213040438</v>
      </c>
      <c r="E77" s="21">
        <f ca="1">IF(ZahlungsZeitplan[[#This Row],['#]]&lt;&gt;"",PlanmäßigeZahlung,"")</f>
        <v>1739.87915394928</v>
      </c>
      <c r="F7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7" s="21">
        <f ca="1">IF(ZahlungsZeitplan[[#This Row],['#]]&lt;&gt;"",ZahlungsZeitplan[[#This Row],[GESAMTZAHLUNG]]-ZahlungsZeitplan[[#This Row],[ZINSEN]],"")</f>
        <v>1012.1788352356004</v>
      </c>
      <c r="I77" s="21">
        <f ca="1">IF(ZahlungsZeitplan[[#This Row],['#]]&lt;=($D$17*12),IF(ZahlungsZeitplan[[#This Row],['#]]&lt;&gt;"",ZahlungsZeitplan[[#This Row],[ANFANGSSALDO]]*(ZinsSatz/ZahlungenProJahr),""),IF(ZahlungsZeitplan[[#This Row],['#]]&lt;&gt;"",ZahlungsZeitplan[[#This Row],[ANFANGSSALDO]]*((ZinsSatz+$D$18)/ZahlungenProJahr),""))</f>
        <v>727.70031871367951</v>
      </c>
      <c r="J77" s="21">
        <f ca="1">IF(ZahlungsZeitplan[[#This Row],['#]]&lt;&gt;"",IF(ZahlungsZeitplan[[#This Row],[Zahlungen (Plan)]]+ZahlungsZeitplan[[#This Row],[SONDERZAHLUNG]]&lt;=ZahlungsZeitplan[[#This Row],[ANFANGSSALDO]],ZahlungsZeitplan[[#This Row],[ANFANGSSALDO]]-ZahlungsZeitplan[[#This Row],[KAPITAL]],0),"")</f>
        <v>248485.07329516878</v>
      </c>
      <c r="K77" s="21">
        <f ca="1">IF(ZahlungsZeitplan[[#This Row],['#]]&lt;&gt;"",SUM(INDEX(ZahlungsZeitplan[ZINSEN],1,1):ZahlungsZeitplan[[#This Row],[ZINSEN]]),"")</f>
        <v>44178.426762379022</v>
      </c>
    </row>
    <row r="78" spans="2:11" x14ac:dyDescent="0.25">
      <c r="B78" s="19">
        <f ca="1">IF(DarlehenIstGut,IF(ROW()-ROW(ZahlungsZeitplan[[#Headers],['#]])&gt;PlanmäßigeAnzahlZahlungen,"",ROW()-ROW(ZahlungsZeitplan[[#Headers],['#]])),"")</f>
        <v>56</v>
      </c>
      <c r="C78" s="20">
        <f ca="1">IF(ZahlungsZeitplan[[#This Row],['#]]&lt;&gt;"",EOMONTH(DarlehensAnfangsDatum,ROW(ZahlungsZeitplan[[#This Row],['#]])-ROW(ZahlungsZeitplan[[#Headers],['#]])-2)+DAY(DarlehensAnfangsDatum),"")</f>
        <v>46972</v>
      </c>
      <c r="D78" s="21">
        <f ca="1">IF(ZahlungsZeitplan[[#This Row],['#]]&lt;&gt;"",IF(ROW()-ROW(ZahlungsZeitplan[[#Headers],[ANFANGSSALDO]])=1,DarlehensBetrag,INDEX(ZahlungsZeitplan[ENDSALDO],ROW()-ROW(ZahlungsZeitplan[[#Headers],[ANFANGSSALDO]])-1)),"")</f>
        <v>248485.07329516878</v>
      </c>
      <c r="E78" s="21">
        <f ca="1">IF(ZahlungsZeitplan[[#This Row],['#]]&lt;&gt;"",PlanmäßigeZahlung,"")</f>
        <v>1739.87915394928</v>
      </c>
      <c r="F7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8" s="21">
        <f ca="1">IF(ZahlungsZeitplan[[#This Row],['#]]&lt;&gt;"",ZahlungsZeitplan[[#This Row],[GESAMTZAHLUNG]]-ZahlungsZeitplan[[#This Row],[ZINSEN]],"")</f>
        <v>1015.1310235050377</v>
      </c>
      <c r="I78" s="21">
        <f ca="1">IF(ZahlungsZeitplan[[#This Row],['#]]&lt;=($D$17*12),IF(ZahlungsZeitplan[[#This Row],['#]]&lt;&gt;"",ZahlungsZeitplan[[#This Row],[ANFANGSSALDO]]*(ZinsSatz/ZahlungenProJahr),""),IF(ZahlungsZeitplan[[#This Row],['#]]&lt;&gt;"",ZahlungsZeitplan[[#This Row],[ANFANGSSALDO]]*((ZinsSatz+$D$18)/ZahlungenProJahr),""))</f>
        <v>724.74813044424229</v>
      </c>
      <c r="J78" s="21">
        <f ca="1">IF(ZahlungsZeitplan[[#This Row],['#]]&lt;&gt;"",IF(ZahlungsZeitplan[[#This Row],[Zahlungen (Plan)]]+ZahlungsZeitplan[[#This Row],[SONDERZAHLUNG]]&lt;=ZahlungsZeitplan[[#This Row],[ANFANGSSALDO]],ZahlungsZeitplan[[#This Row],[ANFANGSSALDO]]-ZahlungsZeitplan[[#This Row],[KAPITAL]],0),"")</f>
        <v>247469.94227166375</v>
      </c>
      <c r="K78" s="21">
        <f ca="1">IF(ZahlungsZeitplan[[#This Row],['#]]&lt;&gt;"",SUM(INDEX(ZahlungsZeitplan[ZINSEN],1,1):ZahlungsZeitplan[[#This Row],[ZINSEN]]),"")</f>
        <v>44903.174892823263</v>
      </c>
    </row>
    <row r="79" spans="2:11" x14ac:dyDescent="0.25">
      <c r="B79" s="19">
        <f ca="1">IF(DarlehenIstGut,IF(ROW()-ROW(ZahlungsZeitplan[[#Headers],['#]])&gt;PlanmäßigeAnzahlZahlungen,"",ROW()-ROW(ZahlungsZeitplan[[#Headers],['#]])),"")</f>
        <v>57</v>
      </c>
      <c r="C79" s="20">
        <f ca="1">IF(ZahlungsZeitplan[[#This Row],['#]]&lt;&gt;"",EOMONTH(DarlehensAnfangsDatum,ROW(ZahlungsZeitplan[[#This Row],['#]])-ROW(ZahlungsZeitplan[[#Headers],['#]])-2)+DAY(DarlehensAnfangsDatum),"")</f>
        <v>47003</v>
      </c>
      <c r="D79" s="21">
        <f ca="1">IF(ZahlungsZeitplan[[#This Row],['#]]&lt;&gt;"",IF(ROW()-ROW(ZahlungsZeitplan[[#Headers],[ANFANGSSALDO]])=1,DarlehensBetrag,INDEX(ZahlungsZeitplan[ENDSALDO],ROW()-ROW(ZahlungsZeitplan[[#Headers],[ANFANGSSALDO]])-1)),"")</f>
        <v>247469.94227166375</v>
      </c>
      <c r="E79" s="21">
        <f ca="1">IF(ZahlungsZeitplan[[#This Row],['#]]&lt;&gt;"",PlanmäßigeZahlung,"")</f>
        <v>1739.87915394928</v>
      </c>
      <c r="F7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79" s="21">
        <f ca="1">IF(ZahlungsZeitplan[[#This Row],['#]]&lt;&gt;"",ZahlungsZeitplan[[#This Row],[GESAMTZAHLUNG]]-ZahlungsZeitplan[[#This Row],[ZINSEN]],"")</f>
        <v>1018.091822323594</v>
      </c>
      <c r="I79" s="21">
        <f ca="1">IF(ZahlungsZeitplan[[#This Row],['#]]&lt;=($D$17*12),IF(ZahlungsZeitplan[[#This Row],['#]]&lt;&gt;"",ZahlungsZeitplan[[#This Row],[ANFANGSSALDO]]*(ZinsSatz/ZahlungenProJahr),""),IF(ZahlungsZeitplan[[#This Row],['#]]&lt;&gt;"",ZahlungsZeitplan[[#This Row],[ANFANGSSALDO]]*((ZinsSatz+$D$18)/ZahlungenProJahr),""))</f>
        <v>721.78733162568597</v>
      </c>
      <c r="J79" s="21">
        <f ca="1">IF(ZahlungsZeitplan[[#This Row],['#]]&lt;&gt;"",IF(ZahlungsZeitplan[[#This Row],[Zahlungen (Plan)]]+ZahlungsZeitplan[[#This Row],[SONDERZAHLUNG]]&lt;=ZahlungsZeitplan[[#This Row],[ANFANGSSALDO]],ZahlungsZeitplan[[#This Row],[ANFANGSSALDO]]-ZahlungsZeitplan[[#This Row],[KAPITAL]],0),"")</f>
        <v>246451.85044934016</v>
      </c>
      <c r="K79" s="21">
        <f ca="1">IF(ZahlungsZeitplan[[#This Row],['#]]&lt;&gt;"",SUM(INDEX(ZahlungsZeitplan[ZINSEN],1,1):ZahlungsZeitplan[[#This Row],[ZINSEN]]),"")</f>
        <v>45624.962224448951</v>
      </c>
    </row>
    <row r="80" spans="2:11" x14ac:dyDescent="0.25">
      <c r="B80" s="19">
        <f ca="1">IF(DarlehenIstGut,IF(ROW()-ROW(ZahlungsZeitplan[[#Headers],['#]])&gt;PlanmäßigeAnzahlZahlungen,"",ROW()-ROW(ZahlungsZeitplan[[#Headers],['#]])),"")</f>
        <v>58</v>
      </c>
      <c r="C80" s="20">
        <f ca="1">IF(ZahlungsZeitplan[[#This Row],['#]]&lt;&gt;"",EOMONTH(DarlehensAnfangsDatum,ROW(ZahlungsZeitplan[[#This Row],['#]])-ROW(ZahlungsZeitplan[[#Headers],['#]])-2)+DAY(DarlehensAnfangsDatum),"")</f>
        <v>47033</v>
      </c>
      <c r="D80" s="21">
        <f ca="1">IF(ZahlungsZeitplan[[#This Row],['#]]&lt;&gt;"",IF(ROW()-ROW(ZahlungsZeitplan[[#Headers],[ANFANGSSALDO]])=1,DarlehensBetrag,INDEX(ZahlungsZeitplan[ENDSALDO],ROW()-ROW(ZahlungsZeitplan[[#Headers],[ANFANGSSALDO]])-1)),"")</f>
        <v>246451.85044934016</v>
      </c>
      <c r="E80" s="21">
        <f ca="1">IF(ZahlungsZeitplan[[#This Row],['#]]&lt;&gt;"",PlanmäßigeZahlung,"")</f>
        <v>1739.87915394928</v>
      </c>
      <c r="F8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0" s="21">
        <f ca="1">IF(ZahlungsZeitplan[[#This Row],['#]]&lt;&gt;"",ZahlungsZeitplan[[#This Row],[GESAMTZAHLUNG]]-ZahlungsZeitplan[[#This Row],[ZINSEN]],"")</f>
        <v>1021.0612568053712</v>
      </c>
      <c r="I80" s="21">
        <f ca="1">IF(ZahlungsZeitplan[[#This Row],['#]]&lt;=($D$17*12),IF(ZahlungsZeitplan[[#This Row],['#]]&lt;&gt;"",ZahlungsZeitplan[[#This Row],[ANFANGSSALDO]]*(ZinsSatz/ZahlungenProJahr),""),IF(ZahlungsZeitplan[[#This Row],['#]]&lt;&gt;"",ZahlungsZeitplan[[#This Row],[ANFANGSSALDO]]*((ZinsSatz+$D$18)/ZahlungenProJahr),""))</f>
        <v>718.81789714390879</v>
      </c>
      <c r="J80" s="21">
        <f ca="1">IF(ZahlungsZeitplan[[#This Row],['#]]&lt;&gt;"",IF(ZahlungsZeitplan[[#This Row],[Zahlungen (Plan)]]+ZahlungsZeitplan[[#This Row],[SONDERZAHLUNG]]&lt;=ZahlungsZeitplan[[#This Row],[ANFANGSSALDO]],ZahlungsZeitplan[[#This Row],[ANFANGSSALDO]]-ZahlungsZeitplan[[#This Row],[KAPITAL]],0),"")</f>
        <v>245430.78919253478</v>
      </c>
      <c r="K80" s="21">
        <f ca="1">IF(ZahlungsZeitplan[[#This Row],['#]]&lt;&gt;"",SUM(INDEX(ZahlungsZeitplan[ZINSEN],1,1):ZahlungsZeitplan[[#This Row],[ZINSEN]]),"")</f>
        <v>46343.780121592863</v>
      </c>
    </row>
    <row r="81" spans="2:11" x14ac:dyDescent="0.25">
      <c r="B81" s="19">
        <f ca="1">IF(DarlehenIstGut,IF(ROW()-ROW(ZahlungsZeitplan[[#Headers],['#]])&gt;PlanmäßigeAnzahlZahlungen,"",ROW()-ROW(ZahlungsZeitplan[[#Headers],['#]])),"")</f>
        <v>59</v>
      </c>
      <c r="C81" s="20">
        <f ca="1">IF(ZahlungsZeitplan[[#This Row],['#]]&lt;&gt;"",EOMONTH(DarlehensAnfangsDatum,ROW(ZahlungsZeitplan[[#This Row],['#]])-ROW(ZahlungsZeitplan[[#Headers],['#]])-2)+DAY(DarlehensAnfangsDatum),"")</f>
        <v>47064</v>
      </c>
      <c r="D81" s="21">
        <f ca="1">IF(ZahlungsZeitplan[[#This Row],['#]]&lt;&gt;"",IF(ROW()-ROW(ZahlungsZeitplan[[#Headers],[ANFANGSSALDO]])=1,DarlehensBetrag,INDEX(ZahlungsZeitplan[ENDSALDO],ROW()-ROW(ZahlungsZeitplan[[#Headers],[ANFANGSSALDO]])-1)),"")</f>
        <v>245430.78919253478</v>
      </c>
      <c r="E81" s="21">
        <f ca="1">IF(ZahlungsZeitplan[[#This Row],['#]]&lt;&gt;"",PlanmäßigeZahlung,"")</f>
        <v>1739.87915394928</v>
      </c>
      <c r="F8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1" s="21">
        <f ca="1">IF(ZahlungsZeitplan[[#This Row],['#]]&lt;&gt;"",ZahlungsZeitplan[[#This Row],[GESAMTZAHLUNG]]-ZahlungsZeitplan[[#This Row],[ZINSEN]],"")</f>
        <v>1024.03935213772</v>
      </c>
      <c r="I81" s="21">
        <f ca="1">IF(ZahlungsZeitplan[[#This Row],['#]]&lt;=($D$17*12),IF(ZahlungsZeitplan[[#This Row],['#]]&lt;&gt;"",ZahlungsZeitplan[[#This Row],[ANFANGSSALDO]]*(ZinsSatz/ZahlungenProJahr),""),IF(ZahlungsZeitplan[[#This Row],['#]]&lt;&gt;"",ZahlungsZeitplan[[#This Row],[ANFANGSSALDO]]*((ZinsSatz+$D$18)/ZahlungenProJahr),""))</f>
        <v>715.83980181155982</v>
      </c>
      <c r="J81" s="21">
        <f ca="1">IF(ZahlungsZeitplan[[#This Row],['#]]&lt;&gt;"",IF(ZahlungsZeitplan[[#This Row],[Zahlungen (Plan)]]+ZahlungsZeitplan[[#This Row],[SONDERZAHLUNG]]&lt;=ZahlungsZeitplan[[#This Row],[ANFANGSSALDO]],ZahlungsZeitplan[[#This Row],[ANFANGSSALDO]]-ZahlungsZeitplan[[#This Row],[KAPITAL]],0),"")</f>
        <v>244406.74984039707</v>
      </c>
      <c r="K81" s="21">
        <f ca="1">IF(ZahlungsZeitplan[[#This Row],['#]]&lt;&gt;"",SUM(INDEX(ZahlungsZeitplan[ZINSEN],1,1):ZahlungsZeitplan[[#This Row],[ZINSEN]]),"")</f>
        <v>47059.619923404425</v>
      </c>
    </row>
    <row r="82" spans="2:11" x14ac:dyDescent="0.25">
      <c r="B82" s="19">
        <f ca="1">IF(DarlehenIstGut,IF(ROW()-ROW(ZahlungsZeitplan[[#Headers],['#]])&gt;PlanmäßigeAnzahlZahlungen,"",ROW()-ROW(ZahlungsZeitplan[[#Headers],['#]])),"")</f>
        <v>60</v>
      </c>
      <c r="C82" s="20">
        <f ca="1">IF(ZahlungsZeitplan[[#This Row],['#]]&lt;&gt;"",EOMONTH(DarlehensAnfangsDatum,ROW(ZahlungsZeitplan[[#This Row],['#]])-ROW(ZahlungsZeitplan[[#Headers],['#]])-2)+DAY(DarlehensAnfangsDatum),"")</f>
        <v>47094</v>
      </c>
      <c r="D82" s="21">
        <f ca="1">IF(ZahlungsZeitplan[[#This Row],['#]]&lt;&gt;"",IF(ROW()-ROW(ZahlungsZeitplan[[#Headers],[ANFANGSSALDO]])=1,DarlehensBetrag,INDEX(ZahlungsZeitplan[ENDSALDO],ROW()-ROW(ZahlungsZeitplan[[#Headers],[ANFANGSSALDO]])-1)),"")</f>
        <v>244406.74984039707</v>
      </c>
      <c r="E82" s="21">
        <f ca="1">IF(ZahlungsZeitplan[[#This Row],['#]]&lt;&gt;"",PlanmäßigeZahlung,"")</f>
        <v>1739.87915394928</v>
      </c>
      <c r="F8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2" s="21">
        <f ca="1">IF(ZahlungsZeitplan[[#This Row],['#]]&lt;&gt;"",ZahlungsZeitplan[[#This Row],[GESAMTZAHLUNG]]-ZahlungsZeitplan[[#This Row],[ZINSEN]],"")</f>
        <v>1027.0261335814553</v>
      </c>
      <c r="I82" s="21">
        <f ca="1">IF(ZahlungsZeitplan[[#This Row],['#]]&lt;=($D$17*12),IF(ZahlungsZeitplan[[#This Row],['#]]&lt;&gt;"",ZahlungsZeitplan[[#This Row],[ANFANGSSALDO]]*(ZinsSatz/ZahlungenProJahr),""),IF(ZahlungsZeitplan[[#This Row],['#]]&lt;&gt;"",ZahlungsZeitplan[[#This Row],[ANFANGSSALDO]]*((ZinsSatz+$D$18)/ZahlungenProJahr),""))</f>
        <v>712.8530203678248</v>
      </c>
      <c r="J82" s="21">
        <f ca="1">IF(ZahlungsZeitplan[[#This Row],['#]]&lt;&gt;"",IF(ZahlungsZeitplan[[#This Row],[Zahlungen (Plan)]]+ZahlungsZeitplan[[#This Row],[SONDERZAHLUNG]]&lt;=ZahlungsZeitplan[[#This Row],[ANFANGSSALDO]],ZahlungsZeitplan[[#This Row],[ANFANGSSALDO]]-ZahlungsZeitplan[[#This Row],[KAPITAL]],0),"")</f>
        <v>243379.72370681562</v>
      </c>
      <c r="K82" s="21">
        <f ca="1">IF(ZahlungsZeitplan[[#This Row],['#]]&lt;&gt;"",SUM(INDEX(ZahlungsZeitplan[ZINSEN],1,1):ZahlungsZeitplan[[#This Row],[ZINSEN]]),"")</f>
        <v>47772.472943772249</v>
      </c>
    </row>
    <row r="83" spans="2:11" x14ac:dyDescent="0.25">
      <c r="B83" s="19">
        <f ca="1">IF(DarlehenIstGut,IF(ROW()-ROW(ZahlungsZeitplan[[#Headers],['#]])&gt;PlanmäßigeAnzahlZahlungen,"",ROW()-ROW(ZahlungsZeitplan[[#Headers],['#]])),"")</f>
        <v>61</v>
      </c>
      <c r="C83" s="20">
        <f ca="1">IF(ZahlungsZeitplan[[#This Row],['#]]&lt;&gt;"",EOMONTH(DarlehensAnfangsDatum,ROW(ZahlungsZeitplan[[#This Row],['#]])-ROW(ZahlungsZeitplan[[#Headers],['#]])-2)+DAY(DarlehensAnfangsDatum),"")</f>
        <v>47125</v>
      </c>
      <c r="D83" s="21">
        <f ca="1">IF(ZahlungsZeitplan[[#This Row],['#]]&lt;&gt;"",IF(ROW()-ROW(ZahlungsZeitplan[[#Headers],[ANFANGSSALDO]])=1,DarlehensBetrag,INDEX(ZahlungsZeitplan[ENDSALDO],ROW()-ROW(ZahlungsZeitplan[[#Headers],[ANFANGSSALDO]])-1)),"")</f>
        <v>243379.72370681562</v>
      </c>
      <c r="E83" s="21">
        <f ca="1">IF(ZahlungsZeitplan[[#This Row],['#]]&lt;&gt;"",PlanmäßigeZahlung,"")</f>
        <v>1739.87915394928</v>
      </c>
      <c r="F8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3" s="21">
        <f ca="1">IF(ZahlungsZeitplan[[#This Row],['#]]&lt;&gt;"",ZahlungsZeitplan[[#This Row],[GESAMTZAHLUNG]]-ZahlungsZeitplan[[#This Row],[ZINSEN]],"")</f>
        <v>1030.0216264710675</v>
      </c>
      <c r="I83" s="21">
        <f ca="1">IF(ZahlungsZeitplan[[#This Row],['#]]&lt;=($D$17*12),IF(ZahlungsZeitplan[[#This Row],['#]]&lt;&gt;"",ZahlungsZeitplan[[#This Row],[ANFANGSSALDO]]*(ZinsSatz/ZahlungenProJahr),""),IF(ZahlungsZeitplan[[#This Row],['#]]&lt;&gt;"",ZahlungsZeitplan[[#This Row],[ANFANGSSALDO]]*((ZinsSatz+$D$18)/ZahlungenProJahr),""))</f>
        <v>709.85752747821232</v>
      </c>
      <c r="J83" s="21">
        <f ca="1">IF(ZahlungsZeitplan[[#This Row],['#]]&lt;&gt;"",IF(ZahlungsZeitplan[[#This Row],[Zahlungen (Plan)]]+ZahlungsZeitplan[[#This Row],[SONDERZAHLUNG]]&lt;=ZahlungsZeitplan[[#This Row],[ANFANGSSALDO]],ZahlungsZeitplan[[#This Row],[ANFANGSSALDO]]-ZahlungsZeitplan[[#This Row],[KAPITAL]],0),"")</f>
        <v>242349.70208034455</v>
      </c>
      <c r="K83" s="21">
        <f ca="1">IF(ZahlungsZeitplan[[#This Row],['#]]&lt;&gt;"",SUM(INDEX(ZahlungsZeitplan[ZINSEN],1,1):ZahlungsZeitplan[[#This Row],[ZINSEN]]),"")</f>
        <v>48482.330471250461</v>
      </c>
    </row>
    <row r="84" spans="2:11" x14ac:dyDescent="0.25">
      <c r="B84" s="19">
        <f ca="1">IF(DarlehenIstGut,IF(ROW()-ROW(ZahlungsZeitplan[[#Headers],['#]])&gt;PlanmäßigeAnzahlZahlungen,"",ROW()-ROW(ZahlungsZeitplan[[#Headers],['#]])),"")</f>
        <v>62</v>
      </c>
      <c r="C84" s="20">
        <f ca="1">IF(ZahlungsZeitplan[[#This Row],['#]]&lt;&gt;"",EOMONTH(DarlehensAnfangsDatum,ROW(ZahlungsZeitplan[[#This Row],['#]])-ROW(ZahlungsZeitplan[[#Headers],['#]])-2)+DAY(DarlehensAnfangsDatum),"")</f>
        <v>47156</v>
      </c>
      <c r="D84" s="21">
        <f ca="1">IF(ZahlungsZeitplan[[#This Row],['#]]&lt;&gt;"",IF(ROW()-ROW(ZahlungsZeitplan[[#Headers],[ANFANGSSALDO]])=1,DarlehensBetrag,INDEX(ZahlungsZeitplan[ENDSALDO],ROW()-ROW(ZahlungsZeitplan[[#Headers],[ANFANGSSALDO]])-1)),"")</f>
        <v>242349.70208034455</v>
      </c>
      <c r="E84" s="21">
        <f ca="1">IF(ZahlungsZeitplan[[#This Row],['#]]&lt;&gt;"",PlanmäßigeZahlung,"")</f>
        <v>1739.87915394928</v>
      </c>
      <c r="F8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4" s="21">
        <f ca="1">IF(ZahlungsZeitplan[[#This Row],['#]]&lt;&gt;"",ZahlungsZeitplan[[#This Row],[GESAMTZAHLUNG]]-ZahlungsZeitplan[[#This Row],[ZINSEN]],"")</f>
        <v>1033.0258562149415</v>
      </c>
      <c r="I84" s="21">
        <f ca="1">IF(ZahlungsZeitplan[[#This Row],['#]]&lt;=($D$17*12),IF(ZahlungsZeitplan[[#This Row],['#]]&lt;&gt;"",ZahlungsZeitplan[[#This Row],[ANFANGSSALDO]]*(ZinsSatz/ZahlungenProJahr),""),IF(ZahlungsZeitplan[[#This Row],['#]]&lt;&gt;"",ZahlungsZeitplan[[#This Row],[ANFANGSSALDO]]*((ZinsSatz+$D$18)/ZahlungenProJahr),""))</f>
        <v>706.8532977343383</v>
      </c>
      <c r="J84" s="21">
        <f ca="1">IF(ZahlungsZeitplan[[#This Row],['#]]&lt;&gt;"",IF(ZahlungsZeitplan[[#This Row],[Zahlungen (Plan)]]+ZahlungsZeitplan[[#This Row],[SONDERZAHLUNG]]&lt;=ZahlungsZeitplan[[#This Row],[ANFANGSSALDO]],ZahlungsZeitplan[[#This Row],[ANFANGSSALDO]]-ZahlungsZeitplan[[#This Row],[KAPITAL]],0),"")</f>
        <v>241316.67622412959</v>
      </c>
      <c r="K84" s="21">
        <f ca="1">IF(ZahlungsZeitplan[[#This Row],['#]]&lt;&gt;"",SUM(INDEX(ZahlungsZeitplan[ZINSEN],1,1):ZahlungsZeitplan[[#This Row],[ZINSEN]]),"")</f>
        <v>49189.183768984796</v>
      </c>
    </row>
    <row r="85" spans="2:11" x14ac:dyDescent="0.25">
      <c r="B85" s="19">
        <f ca="1">IF(DarlehenIstGut,IF(ROW()-ROW(ZahlungsZeitplan[[#Headers],['#]])&gt;PlanmäßigeAnzahlZahlungen,"",ROW()-ROW(ZahlungsZeitplan[[#Headers],['#]])),"")</f>
        <v>63</v>
      </c>
      <c r="C85" s="20">
        <f ca="1">IF(ZahlungsZeitplan[[#This Row],['#]]&lt;&gt;"",EOMONTH(DarlehensAnfangsDatum,ROW(ZahlungsZeitplan[[#This Row],['#]])-ROW(ZahlungsZeitplan[[#Headers],['#]])-2)+DAY(DarlehensAnfangsDatum),"")</f>
        <v>47184</v>
      </c>
      <c r="D85" s="21">
        <f ca="1">IF(ZahlungsZeitplan[[#This Row],['#]]&lt;&gt;"",IF(ROW()-ROW(ZahlungsZeitplan[[#Headers],[ANFANGSSALDO]])=1,DarlehensBetrag,INDEX(ZahlungsZeitplan[ENDSALDO],ROW()-ROW(ZahlungsZeitplan[[#Headers],[ANFANGSSALDO]])-1)),"")</f>
        <v>241316.67622412959</v>
      </c>
      <c r="E85" s="21">
        <f ca="1">IF(ZahlungsZeitplan[[#This Row],['#]]&lt;&gt;"",PlanmäßigeZahlung,"")</f>
        <v>1739.87915394928</v>
      </c>
      <c r="F8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5" s="21">
        <f ca="1">IF(ZahlungsZeitplan[[#This Row],['#]]&lt;&gt;"",ZahlungsZeitplan[[#This Row],[GESAMTZAHLUNG]]-ZahlungsZeitplan[[#This Row],[ZINSEN]],"")</f>
        <v>1036.0388482955686</v>
      </c>
      <c r="I85" s="21">
        <f ca="1">IF(ZahlungsZeitplan[[#This Row],['#]]&lt;=($D$17*12),IF(ZahlungsZeitplan[[#This Row],['#]]&lt;&gt;"",ZahlungsZeitplan[[#This Row],[ANFANGSSALDO]]*(ZinsSatz/ZahlungenProJahr),""),IF(ZahlungsZeitplan[[#This Row],['#]]&lt;&gt;"",ZahlungsZeitplan[[#This Row],[ANFANGSSALDO]]*((ZinsSatz+$D$18)/ZahlungenProJahr),""))</f>
        <v>703.84030565371131</v>
      </c>
      <c r="J85" s="21">
        <f ca="1">IF(ZahlungsZeitplan[[#This Row],['#]]&lt;&gt;"",IF(ZahlungsZeitplan[[#This Row],[Zahlungen (Plan)]]+ZahlungsZeitplan[[#This Row],[SONDERZAHLUNG]]&lt;=ZahlungsZeitplan[[#This Row],[ANFANGSSALDO]],ZahlungsZeitplan[[#This Row],[ANFANGSSALDO]]-ZahlungsZeitplan[[#This Row],[KAPITAL]],0),"")</f>
        <v>240280.63737583402</v>
      </c>
      <c r="K85" s="21">
        <f ca="1">IF(ZahlungsZeitplan[[#This Row],['#]]&lt;&gt;"",SUM(INDEX(ZahlungsZeitplan[ZINSEN],1,1):ZahlungsZeitplan[[#This Row],[ZINSEN]]),"")</f>
        <v>49893.02407463851</v>
      </c>
    </row>
    <row r="86" spans="2:11" x14ac:dyDescent="0.25">
      <c r="B86" s="19">
        <f ca="1">IF(DarlehenIstGut,IF(ROW()-ROW(ZahlungsZeitplan[[#Headers],['#]])&gt;PlanmäßigeAnzahlZahlungen,"",ROW()-ROW(ZahlungsZeitplan[[#Headers],['#]])),"")</f>
        <v>64</v>
      </c>
      <c r="C86" s="20">
        <f ca="1">IF(ZahlungsZeitplan[[#This Row],['#]]&lt;&gt;"",EOMONTH(DarlehensAnfangsDatum,ROW(ZahlungsZeitplan[[#This Row],['#]])-ROW(ZahlungsZeitplan[[#Headers],['#]])-2)+DAY(DarlehensAnfangsDatum),"")</f>
        <v>47215</v>
      </c>
      <c r="D86" s="21">
        <f ca="1">IF(ZahlungsZeitplan[[#This Row],['#]]&lt;&gt;"",IF(ROW()-ROW(ZahlungsZeitplan[[#Headers],[ANFANGSSALDO]])=1,DarlehensBetrag,INDEX(ZahlungsZeitplan[ENDSALDO],ROW()-ROW(ZahlungsZeitplan[[#Headers],[ANFANGSSALDO]])-1)),"")</f>
        <v>240280.63737583402</v>
      </c>
      <c r="E86" s="21">
        <f ca="1">IF(ZahlungsZeitplan[[#This Row],['#]]&lt;&gt;"",PlanmäßigeZahlung,"")</f>
        <v>1739.87915394928</v>
      </c>
      <c r="F8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6" s="21">
        <f ca="1">IF(ZahlungsZeitplan[[#This Row],['#]]&lt;&gt;"",ZahlungsZeitplan[[#This Row],[GESAMTZAHLUNG]]-ZahlungsZeitplan[[#This Row],[ZINSEN]],"")</f>
        <v>1039.060628269764</v>
      </c>
      <c r="I86" s="21">
        <f ca="1">IF(ZahlungsZeitplan[[#This Row],['#]]&lt;=($D$17*12),IF(ZahlungsZeitplan[[#This Row],['#]]&lt;&gt;"",ZahlungsZeitplan[[#This Row],[ANFANGSSALDO]]*(ZinsSatz/ZahlungenProJahr),""),IF(ZahlungsZeitplan[[#This Row],['#]]&lt;&gt;"",ZahlungsZeitplan[[#This Row],[ANFANGSSALDO]]*((ZinsSatz+$D$18)/ZahlungenProJahr),""))</f>
        <v>700.81852567951591</v>
      </c>
      <c r="J86" s="21">
        <f ca="1">IF(ZahlungsZeitplan[[#This Row],['#]]&lt;&gt;"",IF(ZahlungsZeitplan[[#This Row],[Zahlungen (Plan)]]+ZahlungsZeitplan[[#This Row],[SONDERZAHLUNG]]&lt;=ZahlungsZeitplan[[#This Row],[ANFANGSSALDO]],ZahlungsZeitplan[[#This Row],[ANFANGSSALDO]]-ZahlungsZeitplan[[#This Row],[KAPITAL]],0),"")</f>
        <v>239241.57674756425</v>
      </c>
      <c r="K86" s="21">
        <f ca="1">IF(ZahlungsZeitplan[[#This Row],['#]]&lt;&gt;"",SUM(INDEX(ZahlungsZeitplan[ZINSEN],1,1):ZahlungsZeitplan[[#This Row],[ZINSEN]]),"")</f>
        <v>50593.842600318028</v>
      </c>
    </row>
    <row r="87" spans="2:11" x14ac:dyDescent="0.25">
      <c r="B87" s="19">
        <f ca="1">IF(DarlehenIstGut,IF(ROW()-ROW(ZahlungsZeitplan[[#Headers],['#]])&gt;PlanmäßigeAnzahlZahlungen,"",ROW()-ROW(ZahlungsZeitplan[[#Headers],['#]])),"")</f>
        <v>65</v>
      </c>
      <c r="C87" s="20">
        <f ca="1">IF(ZahlungsZeitplan[[#This Row],['#]]&lt;&gt;"",EOMONTH(DarlehensAnfangsDatum,ROW(ZahlungsZeitplan[[#This Row],['#]])-ROW(ZahlungsZeitplan[[#Headers],['#]])-2)+DAY(DarlehensAnfangsDatum),"")</f>
        <v>47245</v>
      </c>
      <c r="D87" s="21">
        <f ca="1">IF(ZahlungsZeitplan[[#This Row],['#]]&lt;&gt;"",IF(ROW()-ROW(ZahlungsZeitplan[[#Headers],[ANFANGSSALDO]])=1,DarlehensBetrag,INDEX(ZahlungsZeitplan[ENDSALDO],ROW()-ROW(ZahlungsZeitplan[[#Headers],[ANFANGSSALDO]])-1)),"")</f>
        <v>239241.57674756425</v>
      </c>
      <c r="E87" s="21">
        <f ca="1">IF(ZahlungsZeitplan[[#This Row],['#]]&lt;&gt;"",PlanmäßigeZahlung,"")</f>
        <v>1739.87915394928</v>
      </c>
      <c r="F8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7" s="21">
        <f ca="1">IF(ZahlungsZeitplan[[#This Row],['#]]&lt;&gt;"",ZahlungsZeitplan[[#This Row],[GESAMTZAHLUNG]]-ZahlungsZeitplan[[#This Row],[ZINSEN]],"")</f>
        <v>1042.0912217688842</v>
      </c>
      <c r="I87" s="21">
        <f ca="1">IF(ZahlungsZeitplan[[#This Row],['#]]&lt;=($D$17*12),IF(ZahlungsZeitplan[[#This Row],['#]]&lt;&gt;"",ZahlungsZeitplan[[#This Row],[ANFANGSSALDO]]*(ZinsSatz/ZahlungenProJahr),""),IF(ZahlungsZeitplan[[#This Row],['#]]&lt;&gt;"",ZahlungsZeitplan[[#This Row],[ANFANGSSALDO]]*((ZinsSatz+$D$18)/ZahlungenProJahr),""))</f>
        <v>697.78793218039573</v>
      </c>
      <c r="J87" s="21">
        <f ca="1">IF(ZahlungsZeitplan[[#This Row],['#]]&lt;&gt;"",IF(ZahlungsZeitplan[[#This Row],[Zahlungen (Plan)]]+ZahlungsZeitplan[[#This Row],[SONDERZAHLUNG]]&lt;=ZahlungsZeitplan[[#This Row],[ANFANGSSALDO]],ZahlungsZeitplan[[#This Row],[ANFANGSSALDO]]-ZahlungsZeitplan[[#This Row],[KAPITAL]],0),"")</f>
        <v>238199.48552579537</v>
      </c>
      <c r="K87" s="21">
        <f ca="1">IF(ZahlungsZeitplan[[#This Row],['#]]&lt;&gt;"",SUM(INDEX(ZahlungsZeitplan[ZINSEN],1,1):ZahlungsZeitplan[[#This Row],[ZINSEN]]),"")</f>
        <v>51291.630532498428</v>
      </c>
    </row>
    <row r="88" spans="2:11" x14ac:dyDescent="0.25">
      <c r="B88" s="19">
        <f ca="1">IF(DarlehenIstGut,IF(ROW()-ROW(ZahlungsZeitplan[[#Headers],['#]])&gt;PlanmäßigeAnzahlZahlungen,"",ROW()-ROW(ZahlungsZeitplan[[#Headers],['#]])),"")</f>
        <v>66</v>
      </c>
      <c r="C88" s="20">
        <f ca="1">IF(ZahlungsZeitplan[[#This Row],['#]]&lt;&gt;"",EOMONTH(DarlehensAnfangsDatum,ROW(ZahlungsZeitplan[[#This Row],['#]])-ROW(ZahlungsZeitplan[[#Headers],['#]])-2)+DAY(DarlehensAnfangsDatum),"")</f>
        <v>47276</v>
      </c>
      <c r="D88" s="21">
        <f ca="1">IF(ZahlungsZeitplan[[#This Row],['#]]&lt;&gt;"",IF(ROW()-ROW(ZahlungsZeitplan[[#Headers],[ANFANGSSALDO]])=1,DarlehensBetrag,INDEX(ZahlungsZeitplan[ENDSALDO],ROW()-ROW(ZahlungsZeitplan[[#Headers],[ANFANGSSALDO]])-1)),"")</f>
        <v>238199.48552579537</v>
      </c>
      <c r="E88" s="21">
        <f ca="1">IF(ZahlungsZeitplan[[#This Row],['#]]&lt;&gt;"",PlanmäßigeZahlung,"")</f>
        <v>1739.87915394928</v>
      </c>
      <c r="F8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8" s="21">
        <f ca="1">IF(ZahlungsZeitplan[[#This Row],['#]]&lt;&gt;"",ZahlungsZeitplan[[#This Row],[GESAMTZAHLUNG]]-ZahlungsZeitplan[[#This Row],[ZINSEN]],"")</f>
        <v>1045.1306544990434</v>
      </c>
      <c r="I88" s="21">
        <f ca="1">IF(ZahlungsZeitplan[[#This Row],['#]]&lt;=($D$17*12),IF(ZahlungsZeitplan[[#This Row],['#]]&lt;&gt;"",ZahlungsZeitplan[[#This Row],[ANFANGSSALDO]]*(ZinsSatz/ZahlungenProJahr),""),IF(ZahlungsZeitplan[[#This Row],['#]]&lt;&gt;"",ZahlungsZeitplan[[#This Row],[ANFANGSSALDO]]*((ZinsSatz+$D$18)/ZahlungenProJahr),""))</f>
        <v>694.74849945023652</v>
      </c>
      <c r="J88" s="21">
        <f ca="1">IF(ZahlungsZeitplan[[#This Row],['#]]&lt;&gt;"",IF(ZahlungsZeitplan[[#This Row],[Zahlungen (Plan)]]+ZahlungsZeitplan[[#This Row],[SONDERZAHLUNG]]&lt;=ZahlungsZeitplan[[#This Row],[ANFANGSSALDO]],ZahlungsZeitplan[[#This Row],[ANFANGSSALDO]]-ZahlungsZeitplan[[#This Row],[KAPITAL]],0),"")</f>
        <v>237154.35487129632</v>
      </c>
      <c r="K88" s="21">
        <f ca="1">IF(ZahlungsZeitplan[[#This Row],['#]]&lt;&gt;"",SUM(INDEX(ZahlungsZeitplan[ZINSEN],1,1):ZahlungsZeitplan[[#This Row],[ZINSEN]]),"")</f>
        <v>51986.379031948665</v>
      </c>
    </row>
    <row r="89" spans="2:11" x14ac:dyDescent="0.25">
      <c r="B89" s="19">
        <f ca="1">IF(DarlehenIstGut,IF(ROW()-ROW(ZahlungsZeitplan[[#Headers],['#]])&gt;PlanmäßigeAnzahlZahlungen,"",ROW()-ROW(ZahlungsZeitplan[[#Headers],['#]])),"")</f>
        <v>67</v>
      </c>
      <c r="C89" s="20">
        <f ca="1">IF(ZahlungsZeitplan[[#This Row],['#]]&lt;&gt;"",EOMONTH(DarlehensAnfangsDatum,ROW(ZahlungsZeitplan[[#This Row],['#]])-ROW(ZahlungsZeitplan[[#Headers],['#]])-2)+DAY(DarlehensAnfangsDatum),"")</f>
        <v>47306</v>
      </c>
      <c r="D89" s="21">
        <f ca="1">IF(ZahlungsZeitplan[[#This Row],['#]]&lt;&gt;"",IF(ROW()-ROW(ZahlungsZeitplan[[#Headers],[ANFANGSSALDO]])=1,DarlehensBetrag,INDEX(ZahlungsZeitplan[ENDSALDO],ROW()-ROW(ZahlungsZeitplan[[#Headers],[ANFANGSSALDO]])-1)),"")</f>
        <v>237154.35487129632</v>
      </c>
      <c r="E89" s="21">
        <f ca="1">IF(ZahlungsZeitplan[[#This Row],['#]]&lt;&gt;"",PlanmäßigeZahlung,"")</f>
        <v>1739.87915394928</v>
      </c>
      <c r="F8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89" s="21">
        <f ca="1">IF(ZahlungsZeitplan[[#This Row],['#]]&lt;&gt;"",ZahlungsZeitplan[[#This Row],[GESAMTZAHLUNG]]-ZahlungsZeitplan[[#This Row],[ZINSEN]],"")</f>
        <v>1048.1789522413324</v>
      </c>
      <c r="I89" s="21">
        <f ca="1">IF(ZahlungsZeitplan[[#This Row],['#]]&lt;=($D$17*12),IF(ZahlungsZeitplan[[#This Row],['#]]&lt;&gt;"",ZahlungsZeitplan[[#This Row],[ANFANGSSALDO]]*(ZinsSatz/ZahlungenProJahr),""),IF(ZahlungsZeitplan[[#This Row],['#]]&lt;&gt;"",ZahlungsZeitplan[[#This Row],[ANFANGSSALDO]]*((ZinsSatz+$D$18)/ZahlungenProJahr),""))</f>
        <v>691.7002017079476</v>
      </c>
      <c r="J89" s="21">
        <f ca="1">IF(ZahlungsZeitplan[[#This Row],['#]]&lt;&gt;"",IF(ZahlungsZeitplan[[#This Row],[Zahlungen (Plan)]]+ZahlungsZeitplan[[#This Row],[SONDERZAHLUNG]]&lt;=ZahlungsZeitplan[[#This Row],[ANFANGSSALDO]],ZahlungsZeitplan[[#This Row],[ANFANGSSALDO]]-ZahlungsZeitplan[[#This Row],[KAPITAL]],0),"")</f>
        <v>236106.17591905498</v>
      </c>
      <c r="K89" s="21">
        <f ca="1">IF(ZahlungsZeitplan[[#This Row],['#]]&lt;&gt;"",SUM(INDEX(ZahlungsZeitplan[ZINSEN],1,1):ZahlungsZeitplan[[#This Row],[ZINSEN]]),"")</f>
        <v>52678.079233656616</v>
      </c>
    </row>
    <row r="90" spans="2:11" x14ac:dyDescent="0.25">
      <c r="B90" s="19">
        <f ca="1">IF(DarlehenIstGut,IF(ROW()-ROW(ZahlungsZeitplan[[#Headers],['#]])&gt;PlanmäßigeAnzahlZahlungen,"",ROW()-ROW(ZahlungsZeitplan[[#Headers],['#]])),"")</f>
        <v>68</v>
      </c>
      <c r="C90" s="20">
        <f ca="1">IF(ZahlungsZeitplan[[#This Row],['#]]&lt;&gt;"",EOMONTH(DarlehensAnfangsDatum,ROW(ZahlungsZeitplan[[#This Row],['#]])-ROW(ZahlungsZeitplan[[#Headers],['#]])-2)+DAY(DarlehensAnfangsDatum),"")</f>
        <v>47337</v>
      </c>
      <c r="D90" s="21">
        <f ca="1">IF(ZahlungsZeitplan[[#This Row],['#]]&lt;&gt;"",IF(ROW()-ROW(ZahlungsZeitplan[[#Headers],[ANFANGSSALDO]])=1,DarlehensBetrag,INDEX(ZahlungsZeitplan[ENDSALDO],ROW()-ROW(ZahlungsZeitplan[[#Headers],[ANFANGSSALDO]])-1)),"")</f>
        <v>236106.17591905498</v>
      </c>
      <c r="E90" s="21">
        <f ca="1">IF(ZahlungsZeitplan[[#This Row],['#]]&lt;&gt;"",PlanmäßigeZahlung,"")</f>
        <v>1739.87915394928</v>
      </c>
      <c r="F9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0" s="21">
        <f ca="1">IF(ZahlungsZeitplan[[#This Row],['#]]&lt;&gt;"",ZahlungsZeitplan[[#This Row],[GESAMTZAHLUNG]]-ZahlungsZeitplan[[#This Row],[ZINSEN]],"")</f>
        <v>1051.2361408520362</v>
      </c>
      <c r="I90" s="21">
        <f ca="1">IF(ZahlungsZeitplan[[#This Row],['#]]&lt;=($D$17*12),IF(ZahlungsZeitplan[[#This Row],['#]]&lt;&gt;"",ZahlungsZeitplan[[#This Row],[ANFANGSSALDO]]*(ZinsSatz/ZahlungenProJahr),""),IF(ZahlungsZeitplan[[#This Row],['#]]&lt;&gt;"",ZahlungsZeitplan[[#This Row],[ANFANGSSALDO]]*((ZinsSatz+$D$18)/ZahlungenProJahr),""))</f>
        <v>688.64301309724374</v>
      </c>
      <c r="J90" s="21">
        <f ca="1">IF(ZahlungsZeitplan[[#This Row],['#]]&lt;&gt;"",IF(ZahlungsZeitplan[[#This Row],[Zahlungen (Plan)]]+ZahlungsZeitplan[[#This Row],[SONDERZAHLUNG]]&lt;=ZahlungsZeitplan[[#This Row],[ANFANGSSALDO]],ZahlungsZeitplan[[#This Row],[ANFANGSSALDO]]-ZahlungsZeitplan[[#This Row],[KAPITAL]],0),"")</f>
        <v>235054.93977820294</v>
      </c>
      <c r="K90" s="21">
        <f ca="1">IF(ZahlungsZeitplan[[#This Row],['#]]&lt;&gt;"",SUM(INDEX(ZahlungsZeitplan[ZINSEN],1,1):ZahlungsZeitplan[[#This Row],[ZINSEN]]),"")</f>
        <v>53366.72224675386</v>
      </c>
    </row>
    <row r="91" spans="2:11" x14ac:dyDescent="0.25">
      <c r="B91" s="19">
        <f ca="1">IF(DarlehenIstGut,IF(ROW()-ROW(ZahlungsZeitplan[[#Headers],['#]])&gt;PlanmäßigeAnzahlZahlungen,"",ROW()-ROW(ZahlungsZeitplan[[#Headers],['#]])),"")</f>
        <v>69</v>
      </c>
      <c r="C91" s="20">
        <f ca="1">IF(ZahlungsZeitplan[[#This Row],['#]]&lt;&gt;"",EOMONTH(DarlehensAnfangsDatum,ROW(ZahlungsZeitplan[[#This Row],['#]])-ROW(ZahlungsZeitplan[[#Headers],['#]])-2)+DAY(DarlehensAnfangsDatum),"")</f>
        <v>47368</v>
      </c>
      <c r="D91" s="21">
        <f ca="1">IF(ZahlungsZeitplan[[#This Row],['#]]&lt;&gt;"",IF(ROW()-ROW(ZahlungsZeitplan[[#Headers],[ANFANGSSALDO]])=1,DarlehensBetrag,INDEX(ZahlungsZeitplan[ENDSALDO],ROW()-ROW(ZahlungsZeitplan[[#Headers],[ANFANGSSALDO]])-1)),"")</f>
        <v>235054.93977820294</v>
      </c>
      <c r="E91" s="21">
        <f ca="1">IF(ZahlungsZeitplan[[#This Row],['#]]&lt;&gt;"",PlanmäßigeZahlung,"")</f>
        <v>1739.87915394928</v>
      </c>
      <c r="F9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1" s="21">
        <f ca="1">IF(ZahlungsZeitplan[[#This Row],['#]]&lt;&gt;"",ZahlungsZeitplan[[#This Row],[GESAMTZAHLUNG]]-ZahlungsZeitplan[[#This Row],[ZINSEN]],"")</f>
        <v>1054.3022462628546</v>
      </c>
      <c r="I91" s="21">
        <f ca="1">IF(ZahlungsZeitplan[[#This Row],['#]]&lt;=($D$17*12),IF(ZahlungsZeitplan[[#This Row],['#]]&lt;&gt;"",ZahlungsZeitplan[[#This Row],[ANFANGSSALDO]]*(ZinsSatz/ZahlungenProJahr),""),IF(ZahlungsZeitplan[[#This Row],['#]]&lt;&gt;"",ZahlungsZeitplan[[#This Row],[ANFANGSSALDO]]*((ZinsSatz+$D$18)/ZahlungenProJahr),""))</f>
        <v>685.57690768642533</v>
      </c>
      <c r="J91" s="21">
        <f ca="1">IF(ZahlungsZeitplan[[#This Row],['#]]&lt;&gt;"",IF(ZahlungsZeitplan[[#This Row],[Zahlungen (Plan)]]+ZahlungsZeitplan[[#This Row],[SONDERZAHLUNG]]&lt;=ZahlungsZeitplan[[#This Row],[ANFANGSSALDO]],ZahlungsZeitplan[[#This Row],[ANFANGSSALDO]]-ZahlungsZeitplan[[#This Row],[KAPITAL]],0),"")</f>
        <v>234000.6375319401</v>
      </c>
      <c r="K91" s="21">
        <f ca="1">IF(ZahlungsZeitplan[[#This Row],['#]]&lt;&gt;"",SUM(INDEX(ZahlungsZeitplan[ZINSEN],1,1):ZahlungsZeitplan[[#This Row],[ZINSEN]]),"")</f>
        <v>54052.299154440283</v>
      </c>
    </row>
    <row r="92" spans="2:11" x14ac:dyDescent="0.25">
      <c r="B92" s="19">
        <f ca="1">IF(DarlehenIstGut,IF(ROW()-ROW(ZahlungsZeitplan[[#Headers],['#]])&gt;PlanmäßigeAnzahlZahlungen,"",ROW()-ROW(ZahlungsZeitplan[[#Headers],['#]])),"")</f>
        <v>70</v>
      </c>
      <c r="C92" s="20">
        <f ca="1">IF(ZahlungsZeitplan[[#This Row],['#]]&lt;&gt;"",EOMONTH(DarlehensAnfangsDatum,ROW(ZahlungsZeitplan[[#This Row],['#]])-ROW(ZahlungsZeitplan[[#Headers],['#]])-2)+DAY(DarlehensAnfangsDatum),"")</f>
        <v>47398</v>
      </c>
      <c r="D92" s="21">
        <f ca="1">IF(ZahlungsZeitplan[[#This Row],['#]]&lt;&gt;"",IF(ROW()-ROW(ZahlungsZeitplan[[#Headers],[ANFANGSSALDO]])=1,DarlehensBetrag,INDEX(ZahlungsZeitplan[ENDSALDO],ROW()-ROW(ZahlungsZeitplan[[#Headers],[ANFANGSSALDO]])-1)),"")</f>
        <v>234000.6375319401</v>
      </c>
      <c r="E92" s="21">
        <f ca="1">IF(ZahlungsZeitplan[[#This Row],['#]]&lt;&gt;"",PlanmäßigeZahlung,"")</f>
        <v>1739.87915394928</v>
      </c>
      <c r="F9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2" s="21">
        <f ca="1">IF(ZahlungsZeitplan[[#This Row],['#]]&lt;&gt;"",ZahlungsZeitplan[[#This Row],[GESAMTZAHLUNG]]-ZahlungsZeitplan[[#This Row],[ZINSEN]],"")</f>
        <v>1057.3772944811212</v>
      </c>
      <c r="I92" s="21">
        <f ca="1">IF(ZahlungsZeitplan[[#This Row],['#]]&lt;=($D$17*12),IF(ZahlungsZeitplan[[#This Row],['#]]&lt;&gt;"",ZahlungsZeitplan[[#This Row],[ANFANGSSALDO]]*(ZinsSatz/ZahlungenProJahr),""),IF(ZahlungsZeitplan[[#This Row],['#]]&lt;&gt;"",ZahlungsZeitplan[[#This Row],[ANFANGSSALDO]]*((ZinsSatz+$D$18)/ZahlungenProJahr),""))</f>
        <v>682.50185946815861</v>
      </c>
      <c r="J92" s="21">
        <f ca="1">IF(ZahlungsZeitplan[[#This Row],['#]]&lt;&gt;"",IF(ZahlungsZeitplan[[#This Row],[Zahlungen (Plan)]]+ZahlungsZeitplan[[#This Row],[SONDERZAHLUNG]]&lt;=ZahlungsZeitplan[[#This Row],[ANFANGSSALDO]],ZahlungsZeitplan[[#This Row],[ANFANGSSALDO]]-ZahlungsZeitplan[[#This Row],[KAPITAL]],0),"")</f>
        <v>232943.26023745898</v>
      </c>
      <c r="K92" s="21">
        <f ca="1">IF(ZahlungsZeitplan[[#This Row],['#]]&lt;&gt;"",SUM(INDEX(ZahlungsZeitplan[ZINSEN],1,1):ZahlungsZeitplan[[#This Row],[ZINSEN]]),"")</f>
        <v>54734.801013908444</v>
      </c>
    </row>
    <row r="93" spans="2:11" x14ac:dyDescent="0.25">
      <c r="B93" s="19">
        <f ca="1">IF(DarlehenIstGut,IF(ROW()-ROW(ZahlungsZeitplan[[#Headers],['#]])&gt;PlanmäßigeAnzahlZahlungen,"",ROW()-ROW(ZahlungsZeitplan[[#Headers],['#]])),"")</f>
        <v>71</v>
      </c>
      <c r="C93" s="20">
        <f ca="1">IF(ZahlungsZeitplan[[#This Row],['#]]&lt;&gt;"",EOMONTH(DarlehensAnfangsDatum,ROW(ZahlungsZeitplan[[#This Row],['#]])-ROW(ZahlungsZeitplan[[#Headers],['#]])-2)+DAY(DarlehensAnfangsDatum),"")</f>
        <v>47429</v>
      </c>
      <c r="D93" s="21">
        <f ca="1">IF(ZahlungsZeitplan[[#This Row],['#]]&lt;&gt;"",IF(ROW()-ROW(ZahlungsZeitplan[[#Headers],[ANFANGSSALDO]])=1,DarlehensBetrag,INDEX(ZahlungsZeitplan[ENDSALDO],ROW()-ROW(ZahlungsZeitplan[[#Headers],[ANFANGSSALDO]])-1)),"")</f>
        <v>232943.26023745898</v>
      </c>
      <c r="E93" s="21">
        <f ca="1">IF(ZahlungsZeitplan[[#This Row],['#]]&lt;&gt;"",PlanmäßigeZahlung,"")</f>
        <v>1739.87915394928</v>
      </c>
      <c r="F9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3" s="21">
        <f ca="1">IF(ZahlungsZeitplan[[#This Row],['#]]&lt;&gt;"",ZahlungsZeitplan[[#This Row],[GESAMTZAHLUNG]]-ZahlungsZeitplan[[#This Row],[ZINSEN]],"")</f>
        <v>1060.4613115900247</v>
      </c>
      <c r="I93" s="21">
        <f ca="1">IF(ZahlungsZeitplan[[#This Row],['#]]&lt;=($D$17*12),IF(ZahlungsZeitplan[[#This Row],['#]]&lt;&gt;"",ZahlungsZeitplan[[#This Row],[ANFANGSSALDO]]*(ZinsSatz/ZahlungenProJahr),""),IF(ZahlungsZeitplan[[#This Row],['#]]&lt;&gt;"",ZahlungsZeitplan[[#This Row],[ANFANGSSALDO]]*((ZinsSatz+$D$18)/ZahlungenProJahr),""))</f>
        <v>679.41784235925536</v>
      </c>
      <c r="J93" s="21">
        <f ca="1">IF(ZahlungsZeitplan[[#This Row],['#]]&lt;&gt;"",IF(ZahlungsZeitplan[[#This Row],[Zahlungen (Plan)]]+ZahlungsZeitplan[[#This Row],[SONDERZAHLUNG]]&lt;=ZahlungsZeitplan[[#This Row],[ANFANGSSALDO]],ZahlungsZeitplan[[#This Row],[ANFANGSSALDO]]-ZahlungsZeitplan[[#This Row],[KAPITAL]],0),"")</f>
        <v>231882.79892586896</v>
      </c>
      <c r="K93" s="21">
        <f ca="1">IF(ZahlungsZeitplan[[#This Row],['#]]&lt;&gt;"",SUM(INDEX(ZahlungsZeitplan[ZINSEN],1,1):ZahlungsZeitplan[[#This Row],[ZINSEN]]),"")</f>
        <v>55414.218856267697</v>
      </c>
    </row>
    <row r="94" spans="2:11" x14ac:dyDescent="0.25">
      <c r="B94" s="19">
        <f ca="1">IF(DarlehenIstGut,IF(ROW()-ROW(ZahlungsZeitplan[[#Headers],['#]])&gt;PlanmäßigeAnzahlZahlungen,"",ROW()-ROW(ZahlungsZeitplan[[#Headers],['#]])),"")</f>
        <v>72</v>
      </c>
      <c r="C94" s="20">
        <f ca="1">IF(ZahlungsZeitplan[[#This Row],['#]]&lt;&gt;"",EOMONTH(DarlehensAnfangsDatum,ROW(ZahlungsZeitplan[[#This Row],['#]])-ROW(ZahlungsZeitplan[[#Headers],['#]])-2)+DAY(DarlehensAnfangsDatum),"")</f>
        <v>47459</v>
      </c>
      <c r="D94" s="21">
        <f ca="1">IF(ZahlungsZeitplan[[#This Row],['#]]&lt;&gt;"",IF(ROW()-ROW(ZahlungsZeitplan[[#Headers],[ANFANGSSALDO]])=1,DarlehensBetrag,INDEX(ZahlungsZeitplan[ENDSALDO],ROW()-ROW(ZahlungsZeitplan[[#Headers],[ANFANGSSALDO]])-1)),"")</f>
        <v>231882.79892586896</v>
      </c>
      <c r="E94" s="21">
        <f ca="1">IF(ZahlungsZeitplan[[#This Row],['#]]&lt;&gt;"",PlanmäßigeZahlung,"")</f>
        <v>1739.87915394928</v>
      </c>
      <c r="F9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4" s="21">
        <f ca="1">IF(ZahlungsZeitplan[[#This Row],['#]]&lt;&gt;"",ZahlungsZeitplan[[#This Row],[GESAMTZAHLUNG]]-ZahlungsZeitplan[[#This Row],[ZINSEN]],"")</f>
        <v>1063.5543237488287</v>
      </c>
      <c r="I94" s="21">
        <f ca="1">IF(ZahlungsZeitplan[[#This Row],['#]]&lt;=($D$17*12),IF(ZahlungsZeitplan[[#This Row],['#]]&lt;&gt;"",ZahlungsZeitplan[[#This Row],[ANFANGSSALDO]]*(ZinsSatz/ZahlungenProJahr),""),IF(ZahlungsZeitplan[[#This Row],['#]]&lt;&gt;"",ZahlungsZeitplan[[#This Row],[ANFANGSSALDO]]*((ZinsSatz+$D$18)/ZahlungenProJahr),""))</f>
        <v>676.32483020045117</v>
      </c>
      <c r="J94" s="21">
        <f ca="1">IF(ZahlungsZeitplan[[#This Row],['#]]&lt;&gt;"",IF(ZahlungsZeitplan[[#This Row],[Zahlungen (Plan)]]+ZahlungsZeitplan[[#This Row],[SONDERZAHLUNG]]&lt;=ZahlungsZeitplan[[#This Row],[ANFANGSSALDO]],ZahlungsZeitplan[[#This Row],[ANFANGSSALDO]]-ZahlungsZeitplan[[#This Row],[KAPITAL]],0),"")</f>
        <v>230819.24460212013</v>
      </c>
      <c r="K94" s="21">
        <f ca="1">IF(ZahlungsZeitplan[[#This Row],['#]]&lt;&gt;"",SUM(INDEX(ZahlungsZeitplan[ZINSEN],1,1):ZahlungsZeitplan[[#This Row],[ZINSEN]]),"")</f>
        <v>56090.543686468147</v>
      </c>
    </row>
    <row r="95" spans="2:11" x14ac:dyDescent="0.25">
      <c r="B95" s="19">
        <f ca="1">IF(DarlehenIstGut,IF(ROW()-ROW(ZahlungsZeitplan[[#Headers],['#]])&gt;PlanmäßigeAnzahlZahlungen,"",ROW()-ROW(ZahlungsZeitplan[[#Headers],['#]])),"")</f>
        <v>73</v>
      </c>
      <c r="C95" s="20">
        <f ca="1">IF(ZahlungsZeitplan[[#This Row],['#]]&lt;&gt;"",EOMONTH(DarlehensAnfangsDatum,ROW(ZahlungsZeitplan[[#This Row],['#]])-ROW(ZahlungsZeitplan[[#Headers],['#]])-2)+DAY(DarlehensAnfangsDatum),"")</f>
        <v>47490</v>
      </c>
      <c r="D95" s="21">
        <f ca="1">IF(ZahlungsZeitplan[[#This Row],['#]]&lt;&gt;"",IF(ROW()-ROW(ZahlungsZeitplan[[#Headers],[ANFANGSSALDO]])=1,DarlehensBetrag,INDEX(ZahlungsZeitplan[ENDSALDO],ROW()-ROW(ZahlungsZeitplan[[#Headers],[ANFANGSSALDO]])-1)),"")</f>
        <v>230819.24460212013</v>
      </c>
      <c r="E95" s="21">
        <f ca="1">IF(ZahlungsZeitplan[[#This Row],['#]]&lt;&gt;"",PlanmäßigeZahlung,"")</f>
        <v>1739.87915394928</v>
      </c>
      <c r="F9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5" s="21">
        <f ca="1">IF(ZahlungsZeitplan[[#This Row],['#]]&lt;&gt;"",ZahlungsZeitplan[[#This Row],[GESAMTZAHLUNG]]-ZahlungsZeitplan[[#This Row],[ZINSEN]],"")</f>
        <v>1066.6563571930963</v>
      </c>
      <c r="I95" s="21">
        <f ca="1">IF(ZahlungsZeitplan[[#This Row],['#]]&lt;=($D$17*12),IF(ZahlungsZeitplan[[#This Row],['#]]&lt;&gt;"",ZahlungsZeitplan[[#This Row],[ANFANGSSALDO]]*(ZinsSatz/ZahlungenProJahr),""),IF(ZahlungsZeitplan[[#This Row],['#]]&lt;&gt;"",ZahlungsZeitplan[[#This Row],[ANFANGSSALDO]]*((ZinsSatz+$D$18)/ZahlungenProJahr),""))</f>
        <v>673.2227967561837</v>
      </c>
      <c r="J95" s="21">
        <f ca="1">IF(ZahlungsZeitplan[[#This Row],['#]]&lt;&gt;"",IF(ZahlungsZeitplan[[#This Row],[Zahlungen (Plan)]]+ZahlungsZeitplan[[#This Row],[SONDERZAHLUNG]]&lt;=ZahlungsZeitplan[[#This Row],[ANFANGSSALDO]],ZahlungsZeitplan[[#This Row],[ANFANGSSALDO]]-ZahlungsZeitplan[[#This Row],[KAPITAL]],0),"")</f>
        <v>229752.58824492703</v>
      </c>
      <c r="K95" s="21">
        <f ca="1">IF(ZahlungsZeitplan[[#This Row],['#]]&lt;&gt;"",SUM(INDEX(ZahlungsZeitplan[ZINSEN],1,1):ZahlungsZeitplan[[#This Row],[ZINSEN]]),"")</f>
        <v>56763.766483224332</v>
      </c>
    </row>
    <row r="96" spans="2:11" x14ac:dyDescent="0.25">
      <c r="B96" s="19">
        <f ca="1">IF(DarlehenIstGut,IF(ROW()-ROW(ZahlungsZeitplan[[#Headers],['#]])&gt;PlanmäßigeAnzahlZahlungen,"",ROW()-ROW(ZahlungsZeitplan[[#Headers],['#]])),"")</f>
        <v>74</v>
      </c>
      <c r="C96" s="20">
        <f ca="1">IF(ZahlungsZeitplan[[#This Row],['#]]&lt;&gt;"",EOMONTH(DarlehensAnfangsDatum,ROW(ZahlungsZeitplan[[#This Row],['#]])-ROW(ZahlungsZeitplan[[#Headers],['#]])-2)+DAY(DarlehensAnfangsDatum),"")</f>
        <v>47521</v>
      </c>
      <c r="D96" s="21">
        <f ca="1">IF(ZahlungsZeitplan[[#This Row],['#]]&lt;&gt;"",IF(ROW()-ROW(ZahlungsZeitplan[[#Headers],[ANFANGSSALDO]])=1,DarlehensBetrag,INDEX(ZahlungsZeitplan[ENDSALDO],ROW()-ROW(ZahlungsZeitplan[[#Headers],[ANFANGSSALDO]])-1)),"")</f>
        <v>229752.58824492703</v>
      </c>
      <c r="E96" s="21">
        <f ca="1">IF(ZahlungsZeitplan[[#This Row],['#]]&lt;&gt;"",PlanmäßigeZahlung,"")</f>
        <v>1739.87915394928</v>
      </c>
      <c r="F9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6" s="21">
        <f ca="1">IF(ZahlungsZeitplan[[#This Row],['#]]&lt;&gt;"",ZahlungsZeitplan[[#This Row],[GESAMTZAHLUNG]]-ZahlungsZeitplan[[#This Row],[ZINSEN]],"")</f>
        <v>1069.7674382349094</v>
      </c>
      <c r="I96" s="21">
        <f ca="1">IF(ZahlungsZeitplan[[#This Row],['#]]&lt;=($D$17*12),IF(ZahlungsZeitplan[[#This Row],['#]]&lt;&gt;"",ZahlungsZeitplan[[#This Row],[ANFANGSSALDO]]*(ZinsSatz/ZahlungenProJahr),""),IF(ZahlungsZeitplan[[#This Row],['#]]&lt;&gt;"",ZahlungsZeitplan[[#This Row],[ANFANGSSALDO]]*((ZinsSatz+$D$18)/ZahlungenProJahr),""))</f>
        <v>670.11171571437058</v>
      </c>
      <c r="J96" s="21">
        <f ca="1">IF(ZahlungsZeitplan[[#This Row],['#]]&lt;&gt;"",IF(ZahlungsZeitplan[[#This Row],[Zahlungen (Plan)]]+ZahlungsZeitplan[[#This Row],[SONDERZAHLUNG]]&lt;=ZahlungsZeitplan[[#This Row],[ANFANGSSALDO]],ZahlungsZeitplan[[#This Row],[ANFANGSSALDO]]-ZahlungsZeitplan[[#This Row],[KAPITAL]],0),"")</f>
        <v>228682.82080669212</v>
      </c>
      <c r="K96" s="21">
        <f ca="1">IF(ZahlungsZeitplan[[#This Row],['#]]&lt;&gt;"",SUM(INDEX(ZahlungsZeitplan[ZINSEN],1,1):ZahlungsZeitplan[[#This Row],[ZINSEN]]),"")</f>
        <v>57433.878198938699</v>
      </c>
    </row>
    <row r="97" spans="2:11" x14ac:dyDescent="0.25">
      <c r="B97" s="19">
        <f ca="1">IF(DarlehenIstGut,IF(ROW()-ROW(ZahlungsZeitplan[[#Headers],['#]])&gt;PlanmäßigeAnzahlZahlungen,"",ROW()-ROW(ZahlungsZeitplan[[#Headers],['#]])),"")</f>
        <v>75</v>
      </c>
      <c r="C97" s="20">
        <f ca="1">IF(ZahlungsZeitplan[[#This Row],['#]]&lt;&gt;"",EOMONTH(DarlehensAnfangsDatum,ROW(ZahlungsZeitplan[[#This Row],['#]])-ROW(ZahlungsZeitplan[[#Headers],['#]])-2)+DAY(DarlehensAnfangsDatum),"")</f>
        <v>47549</v>
      </c>
      <c r="D97" s="21">
        <f ca="1">IF(ZahlungsZeitplan[[#This Row],['#]]&lt;&gt;"",IF(ROW()-ROW(ZahlungsZeitplan[[#Headers],[ANFANGSSALDO]])=1,DarlehensBetrag,INDEX(ZahlungsZeitplan[ENDSALDO],ROW()-ROW(ZahlungsZeitplan[[#Headers],[ANFANGSSALDO]])-1)),"")</f>
        <v>228682.82080669212</v>
      </c>
      <c r="E97" s="21">
        <f ca="1">IF(ZahlungsZeitplan[[#This Row],['#]]&lt;&gt;"",PlanmäßigeZahlung,"")</f>
        <v>1739.87915394928</v>
      </c>
      <c r="F9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7" s="21">
        <f ca="1">IF(ZahlungsZeitplan[[#This Row],['#]]&lt;&gt;"",ZahlungsZeitplan[[#This Row],[GESAMTZAHLUNG]]-ZahlungsZeitplan[[#This Row],[ZINSEN]],"")</f>
        <v>1072.8875932630945</v>
      </c>
      <c r="I97" s="21">
        <f ca="1">IF(ZahlungsZeitplan[[#This Row],['#]]&lt;=($D$17*12),IF(ZahlungsZeitplan[[#This Row],['#]]&lt;&gt;"",ZahlungsZeitplan[[#This Row],[ANFANGSSALDO]]*(ZinsSatz/ZahlungenProJahr),""),IF(ZahlungsZeitplan[[#This Row],['#]]&lt;&gt;"",ZahlungsZeitplan[[#This Row],[ANFANGSSALDO]]*((ZinsSatz+$D$18)/ZahlungenProJahr),""))</f>
        <v>666.99156068618538</v>
      </c>
      <c r="J97" s="21">
        <f ca="1">IF(ZahlungsZeitplan[[#This Row],['#]]&lt;&gt;"",IF(ZahlungsZeitplan[[#This Row],[Zahlungen (Plan)]]+ZahlungsZeitplan[[#This Row],[SONDERZAHLUNG]]&lt;=ZahlungsZeitplan[[#This Row],[ANFANGSSALDO]],ZahlungsZeitplan[[#This Row],[ANFANGSSALDO]]-ZahlungsZeitplan[[#This Row],[KAPITAL]],0),"")</f>
        <v>227609.93321342903</v>
      </c>
      <c r="K97" s="21">
        <f ca="1">IF(ZahlungsZeitplan[[#This Row],['#]]&lt;&gt;"",SUM(INDEX(ZahlungsZeitplan[ZINSEN],1,1):ZahlungsZeitplan[[#This Row],[ZINSEN]]),"")</f>
        <v>58100.869759624882</v>
      </c>
    </row>
    <row r="98" spans="2:11" x14ac:dyDescent="0.25">
      <c r="B98" s="19">
        <f ca="1">IF(DarlehenIstGut,IF(ROW()-ROW(ZahlungsZeitplan[[#Headers],['#]])&gt;PlanmäßigeAnzahlZahlungen,"",ROW()-ROW(ZahlungsZeitplan[[#Headers],['#]])),"")</f>
        <v>76</v>
      </c>
      <c r="C98" s="20">
        <f ca="1">IF(ZahlungsZeitplan[[#This Row],['#]]&lt;&gt;"",EOMONTH(DarlehensAnfangsDatum,ROW(ZahlungsZeitplan[[#This Row],['#]])-ROW(ZahlungsZeitplan[[#Headers],['#]])-2)+DAY(DarlehensAnfangsDatum),"")</f>
        <v>47580</v>
      </c>
      <c r="D98" s="21">
        <f ca="1">IF(ZahlungsZeitplan[[#This Row],['#]]&lt;&gt;"",IF(ROW()-ROW(ZahlungsZeitplan[[#Headers],[ANFANGSSALDO]])=1,DarlehensBetrag,INDEX(ZahlungsZeitplan[ENDSALDO],ROW()-ROW(ZahlungsZeitplan[[#Headers],[ANFANGSSALDO]])-1)),"")</f>
        <v>227609.93321342903</v>
      </c>
      <c r="E98" s="21">
        <f ca="1">IF(ZahlungsZeitplan[[#This Row],['#]]&lt;&gt;"",PlanmäßigeZahlung,"")</f>
        <v>1739.87915394928</v>
      </c>
      <c r="F9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8" s="21">
        <f ca="1">IF(ZahlungsZeitplan[[#This Row],['#]]&lt;&gt;"",ZahlungsZeitplan[[#This Row],[GESAMTZAHLUNG]]-ZahlungsZeitplan[[#This Row],[ZINSEN]],"")</f>
        <v>1076.0168487434453</v>
      </c>
      <c r="I98" s="21">
        <f ca="1">IF(ZahlungsZeitplan[[#This Row],['#]]&lt;=($D$17*12),IF(ZahlungsZeitplan[[#This Row],['#]]&lt;&gt;"",ZahlungsZeitplan[[#This Row],[ANFANGSSALDO]]*(ZinsSatz/ZahlungenProJahr),""),IF(ZahlungsZeitplan[[#This Row],['#]]&lt;&gt;"",ZahlungsZeitplan[[#This Row],[ANFANGSSALDO]]*((ZinsSatz+$D$18)/ZahlungenProJahr),""))</f>
        <v>663.86230520583467</v>
      </c>
      <c r="J98" s="21">
        <f ca="1">IF(ZahlungsZeitplan[[#This Row],['#]]&lt;&gt;"",IF(ZahlungsZeitplan[[#This Row],[Zahlungen (Plan)]]+ZahlungsZeitplan[[#This Row],[SONDERZAHLUNG]]&lt;=ZahlungsZeitplan[[#This Row],[ANFANGSSALDO]],ZahlungsZeitplan[[#This Row],[ANFANGSSALDO]]-ZahlungsZeitplan[[#This Row],[KAPITAL]],0),"")</f>
        <v>226533.91636468557</v>
      </c>
      <c r="K98" s="21">
        <f ca="1">IF(ZahlungsZeitplan[[#This Row],['#]]&lt;&gt;"",SUM(INDEX(ZahlungsZeitplan[ZINSEN],1,1):ZahlungsZeitplan[[#This Row],[ZINSEN]]),"")</f>
        <v>58764.732064830714</v>
      </c>
    </row>
    <row r="99" spans="2:11" x14ac:dyDescent="0.25">
      <c r="B99" s="19">
        <f ca="1">IF(DarlehenIstGut,IF(ROW()-ROW(ZahlungsZeitplan[[#Headers],['#]])&gt;PlanmäßigeAnzahlZahlungen,"",ROW()-ROW(ZahlungsZeitplan[[#Headers],['#]])),"")</f>
        <v>77</v>
      </c>
      <c r="C99" s="20">
        <f ca="1">IF(ZahlungsZeitplan[[#This Row],['#]]&lt;&gt;"",EOMONTH(DarlehensAnfangsDatum,ROW(ZahlungsZeitplan[[#This Row],['#]])-ROW(ZahlungsZeitplan[[#Headers],['#]])-2)+DAY(DarlehensAnfangsDatum),"")</f>
        <v>47610</v>
      </c>
      <c r="D99" s="21">
        <f ca="1">IF(ZahlungsZeitplan[[#This Row],['#]]&lt;&gt;"",IF(ROW()-ROW(ZahlungsZeitplan[[#Headers],[ANFANGSSALDO]])=1,DarlehensBetrag,INDEX(ZahlungsZeitplan[ENDSALDO],ROW()-ROW(ZahlungsZeitplan[[#Headers],[ANFANGSSALDO]])-1)),"")</f>
        <v>226533.91636468557</v>
      </c>
      <c r="E99" s="21">
        <f ca="1">IF(ZahlungsZeitplan[[#This Row],['#]]&lt;&gt;"",PlanmäßigeZahlung,"")</f>
        <v>1739.87915394928</v>
      </c>
      <c r="F9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99" s="21">
        <f ca="1">IF(ZahlungsZeitplan[[#This Row],['#]]&lt;&gt;"",ZahlungsZeitplan[[#This Row],[GESAMTZAHLUNG]]-ZahlungsZeitplan[[#This Row],[ZINSEN]],"")</f>
        <v>1079.1552312189469</v>
      </c>
      <c r="I99" s="21">
        <f ca="1">IF(ZahlungsZeitplan[[#This Row],['#]]&lt;=($D$17*12),IF(ZahlungsZeitplan[[#This Row],['#]]&lt;&gt;"",ZahlungsZeitplan[[#This Row],[ANFANGSSALDO]]*(ZinsSatz/ZahlungenProJahr),""),IF(ZahlungsZeitplan[[#This Row],['#]]&lt;&gt;"",ZahlungsZeitplan[[#This Row],[ANFANGSSALDO]]*((ZinsSatz+$D$18)/ZahlungenProJahr),""))</f>
        <v>660.7239227303329</v>
      </c>
      <c r="J99" s="21">
        <f ca="1">IF(ZahlungsZeitplan[[#This Row],['#]]&lt;&gt;"",IF(ZahlungsZeitplan[[#This Row],[Zahlungen (Plan)]]+ZahlungsZeitplan[[#This Row],[SONDERZAHLUNG]]&lt;=ZahlungsZeitplan[[#This Row],[ANFANGSSALDO]],ZahlungsZeitplan[[#This Row],[ANFANGSSALDO]]-ZahlungsZeitplan[[#This Row],[KAPITAL]],0),"")</f>
        <v>225454.76113346661</v>
      </c>
      <c r="K99" s="21">
        <f ca="1">IF(ZahlungsZeitplan[[#This Row],['#]]&lt;&gt;"",SUM(INDEX(ZahlungsZeitplan[ZINSEN],1,1):ZahlungsZeitplan[[#This Row],[ZINSEN]]),"")</f>
        <v>59425.45598756105</v>
      </c>
    </row>
    <row r="100" spans="2:11" x14ac:dyDescent="0.25">
      <c r="B100" s="19">
        <f ca="1">IF(DarlehenIstGut,IF(ROW()-ROW(ZahlungsZeitplan[[#Headers],['#]])&gt;PlanmäßigeAnzahlZahlungen,"",ROW()-ROW(ZahlungsZeitplan[[#Headers],['#]])),"")</f>
        <v>78</v>
      </c>
      <c r="C100" s="20">
        <f ca="1">IF(ZahlungsZeitplan[[#This Row],['#]]&lt;&gt;"",EOMONTH(DarlehensAnfangsDatum,ROW(ZahlungsZeitplan[[#This Row],['#]])-ROW(ZahlungsZeitplan[[#Headers],['#]])-2)+DAY(DarlehensAnfangsDatum),"")</f>
        <v>47641</v>
      </c>
      <c r="D100" s="21">
        <f ca="1">IF(ZahlungsZeitplan[[#This Row],['#]]&lt;&gt;"",IF(ROW()-ROW(ZahlungsZeitplan[[#Headers],[ANFANGSSALDO]])=1,DarlehensBetrag,INDEX(ZahlungsZeitplan[ENDSALDO],ROW()-ROW(ZahlungsZeitplan[[#Headers],[ANFANGSSALDO]])-1)),"")</f>
        <v>225454.76113346661</v>
      </c>
      <c r="E100" s="21">
        <f ca="1">IF(ZahlungsZeitplan[[#This Row],['#]]&lt;&gt;"",PlanmäßigeZahlung,"")</f>
        <v>1739.87915394928</v>
      </c>
      <c r="F10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0" s="21">
        <f ca="1">IF(ZahlungsZeitplan[[#This Row],['#]]&lt;&gt;"",ZahlungsZeitplan[[#This Row],[GESAMTZAHLUNG]]-ZahlungsZeitplan[[#This Row],[ZINSEN]],"")</f>
        <v>1082.3027673100023</v>
      </c>
      <c r="I100" s="21">
        <f ca="1">IF(ZahlungsZeitplan[[#This Row],['#]]&lt;=($D$17*12),IF(ZahlungsZeitplan[[#This Row],['#]]&lt;&gt;"",ZahlungsZeitplan[[#This Row],[ANFANGSSALDO]]*(ZinsSatz/ZahlungenProJahr),""),IF(ZahlungsZeitplan[[#This Row],['#]]&lt;&gt;"",ZahlungsZeitplan[[#This Row],[ANFANGSSALDO]]*((ZinsSatz+$D$18)/ZahlungenProJahr),""))</f>
        <v>657.57638663927764</v>
      </c>
      <c r="J100" s="21">
        <f ca="1">IF(ZahlungsZeitplan[[#This Row],['#]]&lt;&gt;"",IF(ZahlungsZeitplan[[#This Row],[Zahlungen (Plan)]]+ZahlungsZeitplan[[#This Row],[SONDERZAHLUNG]]&lt;=ZahlungsZeitplan[[#This Row],[ANFANGSSALDO]],ZahlungsZeitplan[[#This Row],[ANFANGSSALDO]]-ZahlungsZeitplan[[#This Row],[KAPITAL]],0),"")</f>
        <v>224372.45836615661</v>
      </c>
      <c r="K100" s="21">
        <f ca="1">IF(ZahlungsZeitplan[[#This Row],['#]]&lt;&gt;"",SUM(INDEX(ZahlungsZeitplan[ZINSEN],1,1):ZahlungsZeitplan[[#This Row],[ZINSEN]]),"")</f>
        <v>60083.032374200331</v>
      </c>
    </row>
    <row r="101" spans="2:11" x14ac:dyDescent="0.25">
      <c r="B101" s="19">
        <f ca="1">IF(DarlehenIstGut,IF(ROW()-ROW(ZahlungsZeitplan[[#Headers],['#]])&gt;PlanmäßigeAnzahlZahlungen,"",ROW()-ROW(ZahlungsZeitplan[[#Headers],['#]])),"")</f>
        <v>79</v>
      </c>
      <c r="C101" s="20">
        <f ca="1">IF(ZahlungsZeitplan[[#This Row],['#]]&lt;&gt;"",EOMONTH(DarlehensAnfangsDatum,ROW(ZahlungsZeitplan[[#This Row],['#]])-ROW(ZahlungsZeitplan[[#Headers],['#]])-2)+DAY(DarlehensAnfangsDatum),"")</f>
        <v>47671</v>
      </c>
      <c r="D101" s="21">
        <f ca="1">IF(ZahlungsZeitplan[[#This Row],['#]]&lt;&gt;"",IF(ROW()-ROW(ZahlungsZeitplan[[#Headers],[ANFANGSSALDO]])=1,DarlehensBetrag,INDEX(ZahlungsZeitplan[ENDSALDO],ROW()-ROW(ZahlungsZeitplan[[#Headers],[ANFANGSSALDO]])-1)),"")</f>
        <v>224372.45836615661</v>
      </c>
      <c r="E101" s="21">
        <f ca="1">IF(ZahlungsZeitplan[[#This Row],['#]]&lt;&gt;"",PlanmäßigeZahlung,"")</f>
        <v>1739.87915394928</v>
      </c>
      <c r="F10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1" s="21">
        <f ca="1">IF(ZahlungsZeitplan[[#This Row],['#]]&lt;&gt;"",ZahlungsZeitplan[[#This Row],[GESAMTZAHLUNG]]-ZahlungsZeitplan[[#This Row],[ZINSEN]],"")</f>
        <v>1085.4594837146565</v>
      </c>
      <c r="I101" s="21">
        <f ca="1">IF(ZahlungsZeitplan[[#This Row],['#]]&lt;=($D$17*12),IF(ZahlungsZeitplan[[#This Row],['#]]&lt;&gt;"",ZahlungsZeitplan[[#This Row],[ANFANGSSALDO]]*(ZinsSatz/ZahlungenProJahr),""),IF(ZahlungsZeitplan[[#This Row],['#]]&lt;&gt;"",ZahlungsZeitplan[[#This Row],[ANFANGSSALDO]]*((ZinsSatz+$D$18)/ZahlungenProJahr),""))</f>
        <v>654.41967023462348</v>
      </c>
      <c r="J101" s="21">
        <f ca="1">IF(ZahlungsZeitplan[[#This Row],['#]]&lt;&gt;"",IF(ZahlungsZeitplan[[#This Row],[Zahlungen (Plan)]]+ZahlungsZeitplan[[#This Row],[SONDERZAHLUNG]]&lt;=ZahlungsZeitplan[[#This Row],[ANFANGSSALDO]],ZahlungsZeitplan[[#This Row],[ANFANGSSALDO]]-ZahlungsZeitplan[[#This Row],[KAPITAL]],0),"")</f>
        <v>223286.99888244196</v>
      </c>
      <c r="K101" s="21">
        <f ca="1">IF(ZahlungsZeitplan[[#This Row],['#]]&lt;&gt;"",SUM(INDEX(ZahlungsZeitplan[ZINSEN],1,1):ZahlungsZeitplan[[#This Row],[ZINSEN]]),"")</f>
        <v>60737.452044434955</v>
      </c>
    </row>
    <row r="102" spans="2:11" x14ac:dyDescent="0.25">
      <c r="B102" s="19">
        <f ca="1">IF(DarlehenIstGut,IF(ROW()-ROW(ZahlungsZeitplan[[#Headers],['#]])&gt;PlanmäßigeAnzahlZahlungen,"",ROW()-ROW(ZahlungsZeitplan[[#Headers],['#]])),"")</f>
        <v>80</v>
      </c>
      <c r="C102" s="20">
        <f ca="1">IF(ZahlungsZeitplan[[#This Row],['#]]&lt;&gt;"",EOMONTH(DarlehensAnfangsDatum,ROW(ZahlungsZeitplan[[#This Row],['#]])-ROW(ZahlungsZeitplan[[#Headers],['#]])-2)+DAY(DarlehensAnfangsDatum),"")</f>
        <v>47702</v>
      </c>
      <c r="D102" s="21">
        <f ca="1">IF(ZahlungsZeitplan[[#This Row],['#]]&lt;&gt;"",IF(ROW()-ROW(ZahlungsZeitplan[[#Headers],[ANFANGSSALDO]])=1,DarlehensBetrag,INDEX(ZahlungsZeitplan[ENDSALDO],ROW()-ROW(ZahlungsZeitplan[[#Headers],[ANFANGSSALDO]])-1)),"")</f>
        <v>223286.99888244196</v>
      </c>
      <c r="E102" s="21">
        <f ca="1">IF(ZahlungsZeitplan[[#This Row],['#]]&lt;&gt;"",PlanmäßigeZahlung,"")</f>
        <v>1739.87915394928</v>
      </c>
      <c r="F10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2" s="21">
        <f ca="1">IF(ZahlungsZeitplan[[#This Row],['#]]&lt;&gt;"",ZahlungsZeitplan[[#This Row],[GESAMTZAHLUNG]]-ZahlungsZeitplan[[#This Row],[ZINSEN]],"")</f>
        <v>1088.6254072088241</v>
      </c>
      <c r="I102" s="21">
        <f ca="1">IF(ZahlungsZeitplan[[#This Row],['#]]&lt;=($D$17*12),IF(ZahlungsZeitplan[[#This Row],['#]]&lt;&gt;"",ZahlungsZeitplan[[#This Row],[ANFANGSSALDO]]*(ZinsSatz/ZahlungenProJahr),""),IF(ZahlungsZeitplan[[#This Row],['#]]&lt;&gt;"",ZahlungsZeitplan[[#This Row],[ANFANGSSALDO]]*((ZinsSatz+$D$18)/ZahlungenProJahr),""))</f>
        <v>651.25374674045577</v>
      </c>
      <c r="J102" s="21">
        <f ca="1">IF(ZahlungsZeitplan[[#This Row],['#]]&lt;&gt;"",IF(ZahlungsZeitplan[[#This Row],[Zahlungen (Plan)]]+ZahlungsZeitplan[[#This Row],[SONDERZAHLUNG]]&lt;=ZahlungsZeitplan[[#This Row],[ANFANGSSALDO]],ZahlungsZeitplan[[#This Row],[ANFANGSSALDO]]-ZahlungsZeitplan[[#This Row],[KAPITAL]],0),"")</f>
        <v>222198.37347523312</v>
      </c>
      <c r="K102" s="21">
        <f ca="1">IF(ZahlungsZeitplan[[#This Row],['#]]&lt;&gt;"",SUM(INDEX(ZahlungsZeitplan[ZINSEN],1,1):ZahlungsZeitplan[[#This Row],[ZINSEN]]),"")</f>
        <v>61388.705791175409</v>
      </c>
    </row>
    <row r="103" spans="2:11" x14ac:dyDescent="0.25">
      <c r="B103" s="19">
        <f ca="1">IF(DarlehenIstGut,IF(ROW()-ROW(ZahlungsZeitplan[[#Headers],['#]])&gt;PlanmäßigeAnzahlZahlungen,"",ROW()-ROW(ZahlungsZeitplan[[#Headers],['#]])),"")</f>
        <v>81</v>
      </c>
      <c r="C103" s="20">
        <f ca="1">IF(ZahlungsZeitplan[[#This Row],['#]]&lt;&gt;"",EOMONTH(DarlehensAnfangsDatum,ROW(ZahlungsZeitplan[[#This Row],['#]])-ROW(ZahlungsZeitplan[[#Headers],['#]])-2)+DAY(DarlehensAnfangsDatum),"")</f>
        <v>47733</v>
      </c>
      <c r="D103" s="21">
        <f ca="1">IF(ZahlungsZeitplan[[#This Row],['#]]&lt;&gt;"",IF(ROW()-ROW(ZahlungsZeitplan[[#Headers],[ANFANGSSALDO]])=1,DarlehensBetrag,INDEX(ZahlungsZeitplan[ENDSALDO],ROW()-ROW(ZahlungsZeitplan[[#Headers],[ANFANGSSALDO]])-1)),"")</f>
        <v>222198.37347523312</v>
      </c>
      <c r="E103" s="21">
        <f ca="1">IF(ZahlungsZeitplan[[#This Row],['#]]&lt;&gt;"",PlanmäßigeZahlung,"")</f>
        <v>1739.87915394928</v>
      </c>
      <c r="F10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3" s="21">
        <f ca="1">IF(ZahlungsZeitplan[[#This Row],['#]]&lt;&gt;"",ZahlungsZeitplan[[#This Row],[GESAMTZAHLUNG]]-ZahlungsZeitplan[[#This Row],[ZINSEN]],"")</f>
        <v>1091.8005646465167</v>
      </c>
      <c r="I103" s="21">
        <f ca="1">IF(ZahlungsZeitplan[[#This Row],['#]]&lt;=($D$17*12),IF(ZahlungsZeitplan[[#This Row],['#]]&lt;&gt;"",ZahlungsZeitplan[[#This Row],[ANFANGSSALDO]]*(ZinsSatz/ZahlungenProJahr),""),IF(ZahlungsZeitplan[[#This Row],['#]]&lt;&gt;"",ZahlungsZeitplan[[#This Row],[ANFANGSSALDO]]*((ZinsSatz+$D$18)/ZahlungenProJahr),""))</f>
        <v>648.07858930276325</v>
      </c>
      <c r="J103" s="21">
        <f ca="1">IF(ZahlungsZeitplan[[#This Row],['#]]&lt;&gt;"",IF(ZahlungsZeitplan[[#This Row],[Zahlungen (Plan)]]+ZahlungsZeitplan[[#This Row],[SONDERZAHLUNG]]&lt;=ZahlungsZeitplan[[#This Row],[ANFANGSSALDO]],ZahlungsZeitplan[[#This Row],[ANFANGSSALDO]]-ZahlungsZeitplan[[#This Row],[KAPITAL]],0),"")</f>
        <v>221106.5729105866</v>
      </c>
      <c r="K103" s="21">
        <f ca="1">IF(ZahlungsZeitplan[[#This Row],['#]]&lt;&gt;"",SUM(INDEX(ZahlungsZeitplan[ZINSEN],1,1):ZahlungsZeitplan[[#This Row],[ZINSEN]]),"")</f>
        <v>62036.784380478173</v>
      </c>
    </row>
    <row r="104" spans="2:11" x14ac:dyDescent="0.25">
      <c r="B104" s="19">
        <f ca="1">IF(DarlehenIstGut,IF(ROW()-ROW(ZahlungsZeitplan[[#Headers],['#]])&gt;PlanmäßigeAnzahlZahlungen,"",ROW()-ROW(ZahlungsZeitplan[[#Headers],['#]])),"")</f>
        <v>82</v>
      </c>
      <c r="C104" s="20">
        <f ca="1">IF(ZahlungsZeitplan[[#This Row],['#]]&lt;&gt;"",EOMONTH(DarlehensAnfangsDatum,ROW(ZahlungsZeitplan[[#This Row],['#]])-ROW(ZahlungsZeitplan[[#Headers],['#]])-2)+DAY(DarlehensAnfangsDatum),"")</f>
        <v>47763</v>
      </c>
      <c r="D104" s="21">
        <f ca="1">IF(ZahlungsZeitplan[[#This Row],['#]]&lt;&gt;"",IF(ROW()-ROW(ZahlungsZeitplan[[#Headers],[ANFANGSSALDO]])=1,DarlehensBetrag,INDEX(ZahlungsZeitplan[ENDSALDO],ROW()-ROW(ZahlungsZeitplan[[#Headers],[ANFANGSSALDO]])-1)),"")</f>
        <v>221106.5729105866</v>
      </c>
      <c r="E104" s="21">
        <f ca="1">IF(ZahlungsZeitplan[[#This Row],['#]]&lt;&gt;"",PlanmäßigeZahlung,"")</f>
        <v>1739.87915394928</v>
      </c>
      <c r="F10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4" s="21">
        <f ca="1">IF(ZahlungsZeitplan[[#This Row],['#]]&lt;&gt;"",ZahlungsZeitplan[[#This Row],[GESAMTZAHLUNG]]-ZahlungsZeitplan[[#This Row],[ZINSEN]],"")</f>
        <v>1094.9849829600689</v>
      </c>
      <c r="I104" s="21">
        <f ca="1">IF(ZahlungsZeitplan[[#This Row],['#]]&lt;=($D$17*12),IF(ZahlungsZeitplan[[#This Row],['#]]&lt;&gt;"",ZahlungsZeitplan[[#This Row],[ANFANGSSALDO]]*(ZinsSatz/ZahlungenProJahr),""),IF(ZahlungsZeitplan[[#This Row],['#]]&lt;&gt;"",ZahlungsZeitplan[[#This Row],[ANFANGSSALDO]]*((ZinsSatz+$D$18)/ZahlungenProJahr),""))</f>
        <v>644.89417098921092</v>
      </c>
      <c r="J104" s="21">
        <f ca="1">IF(ZahlungsZeitplan[[#This Row],['#]]&lt;&gt;"",IF(ZahlungsZeitplan[[#This Row],[Zahlungen (Plan)]]+ZahlungsZeitplan[[#This Row],[SONDERZAHLUNG]]&lt;=ZahlungsZeitplan[[#This Row],[ANFANGSSALDO]],ZahlungsZeitplan[[#This Row],[ANFANGSSALDO]]-ZahlungsZeitplan[[#This Row],[KAPITAL]],0),"")</f>
        <v>220011.58792762653</v>
      </c>
      <c r="K104" s="21">
        <f ca="1">IF(ZahlungsZeitplan[[#This Row],['#]]&lt;&gt;"",SUM(INDEX(ZahlungsZeitplan[ZINSEN],1,1):ZahlungsZeitplan[[#This Row],[ZINSEN]]),"")</f>
        <v>62681.678551467383</v>
      </c>
    </row>
    <row r="105" spans="2:11" x14ac:dyDescent="0.25">
      <c r="B105" s="19">
        <f ca="1">IF(DarlehenIstGut,IF(ROW()-ROW(ZahlungsZeitplan[[#Headers],['#]])&gt;PlanmäßigeAnzahlZahlungen,"",ROW()-ROW(ZahlungsZeitplan[[#Headers],['#]])),"")</f>
        <v>83</v>
      </c>
      <c r="C105" s="20">
        <f ca="1">IF(ZahlungsZeitplan[[#This Row],['#]]&lt;&gt;"",EOMONTH(DarlehensAnfangsDatum,ROW(ZahlungsZeitplan[[#This Row],['#]])-ROW(ZahlungsZeitplan[[#Headers],['#]])-2)+DAY(DarlehensAnfangsDatum),"")</f>
        <v>47794</v>
      </c>
      <c r="D105" s="21">
        <f ca="1">IF(ZahlungsZeitplan[[#This Row],['#]]&lt;&gt;"",IF(ROW()-ROW(ZahlungsZeitplan[[#Headers],[ANFANGSSALDO]])=1,DarlehensBetrag,INDEX(ZahlungsZeitplan[ENDSALDO],ROW()-ROW(ZahlungsZeitplan[[#Headers],[ANFANGSSALDO]])-1)),"")</f>
        <v>220011.58792762653</v>
      </c>
      <c r="E105" s="21">
        <f ca="1">IF(ZahlungsZeitplan[[#This Row],['#]]&lt;&gt;"",PlanmäßigeZahlung,"")</f>
        <v>1739.87915394928</v>
      </c>
      <c r="F10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5" s="21">
        <f ca="1">IF(ZahlungsZeitplan[[#This Row],['#]]&lt;&gt;"",ZahlungsZeitplan[[#This Row],[GESAMTZAHLUNG]]-ZahlungsZeitplan[[#This Row],[ZINSEN]],"")</f>
        <v>1098.1786891603692</v>
      </c>
      <c r="I105" s="21">
        <f ca="1">IF(ZahlungsZeitplan[[#This Row],['#]]&lt;=($D$17*12),IF(ZahlungsZeitplan[[#This Row],['#]]&lt;&gt;"",ZahlungsZeitplan[[#This Row],[ANFANGSSALDO]]*(ZinsSatz/ZahlungenProJahr),""),IF(ZahlungsZeitplan[[#This Row],['#]]&lt;&gt;"",ZahlungsZeitplan[[#This Row],[ANFANGSSALDO]]*((ZinsSatz+$D$18)/ZahlungenProJahr),""))</f>
        <v>641.70046478891072</v>
      </c>
      <c r="J105" s="21">
        <f ca="1">IF(ZahlungsZeitplan[[#This Row],['#]]&lt;&gt;"",IF(ZahlungsZeitplan[[#This Row],[Zahlungen (Plan)]]+ZahlungsZeitplan[[#This Row],[SONDERZAHLUNG]]&lt;=ZahlungsZeitplan[[#This Row],[ANFANGSSALDO]],ZahlungsZeitplan[[#This Row],[ANFANGSSALDO]]-ZahlungsZeitplan[[#This Row],[KAPITAL]],0),"")</f>
        <v>218913.40923846618</v>
      </c>
      <c r="K105" s="21">
        <f ca="1">IF(ZahlungsZeitplan[[#This Row],['#]]&lt;&gt;"",SUM(INDEX(ZahlungsZeitplan[ZINSEN],1,1):ZahlungsZeitplan[[#This Row],[ZINSEN]]),"")</f>
        <v>63323.379016256295</v>
      </c>
    </row>
    <row r="106" spans="2:11" x14ac:dyDescent="0.25">
      <c r="B106" s="19">
        <f ca="1">IF(DarlehenIstGut,IF(ROW()-ROW(ZahlungsZeitplan[[#Headers],['#]])&gt;PlanmäßigeAnzahlZahlungen,"",ROW()-ROW(ZahlungsZeitplan[[#Headers],['#]])),"")</f>
        <v>84</v>
      </c>
      <c r="C106" s="20">
        <f ca="1">IF(ZahlungsZeitplan[[#This Row],['#]]&lt;&gt;"",EOMONTH(DarlehensAnfangsDatum,ROW(ZahlungsZeitplan[[#This Row],['#]])-ROW(ZahlungsZeitplan[[#Headers],['#]])-2)+DAY(DarlehensAnfangsDatum),"")</f>
        <v>47824</v>
      </c>
      <c r="D106" s="21">
        <f ca="1">IF(ZahlungsZeitplan[[#This Row],['#]]&lt;&gt;"",IF(ROW()-ROW(ZahlungsZeitplan[[#Headers],[ANFANGSSALDO]])=1,DarlehensBetrag,INDEX(ZahlungsZeitplan[ENDSALDO],ROW()-ROW(ZahlungsZeitplan[[#Headers],[ANFANGSSALDO]])-1)),"")</f>
        <v>218913.40923846618</v>
      </c>
      <c r="E106" s="21">
        <f ca="1">IF(ZahlungsZeitplan[[#This Row],['#]]&lt;&gt;"",PlanmäßigeZahlung,"")</f>
        <v>1739.87915394928</v>
      </c>
      <c r="F10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6" s="21">
        <f ca="1">IF(ZahlungsZeitplan[[#This Row],['#]]&lt;&gt;"",ZahlungsZeitplan[[#This Row],[GESAMTZAHLUNG]]-ZahlungsZeitplan[[#This Row],[ZINSEN]],"")</f>
        <v>1101.381710337087</v>
      </c>
      <c r="I106" s="21">
        <f ca="1">IF(ZahlungsZeitplan[[#This Row],['#]]&lt;=($D$17*12),IF(ZahlungsZeitplan[[#This Row],['#]]&lt;&gt;"",ZahlungsZeitplan[[#This Row],[ANFANGSSALDO]]*(ZinsSatz/ZahlungenProJahr),""),IF(ZahlungsZeitplan[[#This Row],['#]]&lt;&gt;"",ZahlungsZeitplan[[#This Row],[ANFANGSSALDO]]*((ZinsSatz+$D$18)/ZahlungenProJahr),""))</f>
        <v>638.49744361219302</v>
      </c>
      <c r="J106" s="21">
        <f ca="1">IF(ZahlungsZeitplan[[#This Row],['#]]&lt;&gt;"",IF(ZahlungsZeitplan[[#This Row],[Zahlungen (Plan)]]+ZahlungsZeitplan[[#This Row],[SONDERZAHLUNG]]&lt;=ZahlungsZeitplan[[#This Row],[ANFANGSSALDO]],ZahlungsZeitplan[[#This Row],[ANFANGSSALDO]]-ZahlungsZeitplan[[#This Row],[KAPITAL]],0),"")</f>
        <v>217812.02752812908</v>
      </c>
      <c r="K106" s="21">
        <f ca="1">IF(ZahlungsZeitplan[[#This Row],['#]]&lt;&gt;"",SUM(INDEX(ZahlungsZeitplan[ZINSEN],1,1):ZahlungsZeitplan[[#This Row],[ZINSEN]]),"")</f>
        <v>63961.876459868487</v>
      </c>
    </row>
    <row r="107" spans="2:11" x14ac:dyDescent="0.25">
      <c r="B107" s="19">
        <f ca="1">IF(DarlehenIstGut,IF(ROW()-ROW(ZahlungsZeitplan[[#Headers],['#]])&gt;PlanmäßigeAnzahlZahlungen,"",ROW()-ROW(ZahlungsZeitplan[[#Headers],['#]])),"")</f>
        <v>85</v>
      </c>
      <c r="C107" s="20">
        <f ca="1">IF(ZahlungsZeitplan[[#This Row],['#]]&lt;&gt;"",EOMONTH(DarlehensAnfangsDatum,ROW(ZahlungsZeitplan[[#This Row],['#]])-ROW(ZahlungsZeitplan[[#Headers],['#]])-2)+DAY(DarlehensAnfangsDatum),"")</f>
        <v>47855</v>
      </c>
      <c r="D107" s="21">
        <f ca="1">IF(ZahlungsZeitplan[[#This Row],['#]]&lt;&gt;"",IF(ROW()-ROW(ZahlungsZeitplan[[#Headers],[ANFANGSSALDO]])=1,DarlehensBetrag,INDEX(ZahlungsZeitplan[ENDSALDO],ROW()-ROW(ZahlungsZeitplan[[#Headers],[ANFANGSSALDO]])-1)),"")</f>
        <v>217812.02752812908</v>
      </c>
      <c r="E107" s="21">
        <f ca="1">IF(ZahlungsZeitplan[[#This Row],['#]]&lt;&gt;"",PlanmäßigeZahlung,"")</f>
        <v>1739.87915394928</v>
      </c>
      <c r="F10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7" s="21">
        <f ca="1">IF(ZahlungsZeitplan[[#This Row],['#]]&lt;&gt;"",ZahlungsZeitplan[[#This Row],[GESAMTZAHLUNG]]-ZahlungsZeitplan[[#This Row],[ZINSEN]],"")</f>
        <v>1104.5940736589034</v>
      </c>
      <c r="I107" s="21">
        <f ca="1">IF(ZahlungsZeitplan[[#This Row],['#]]&lt;=($D$17*12),IF(ZahlungsZeitplan[[#This Row],['#]]&lt;&gt;"",ZahlungsZeitplan[[#This Row],[ANFANGSSALDO]]*(ZinsSatz/ZahlungenProJahr),""),IF(ZahlungsZeitplan[[#This Row],['#]]&lt;&gt;"",ZahlungsZeitplan[[#This Row],[ANFANGSSALDO]]*((ZinsSatz+$D$18)/ZahlungenProJahr),""))</f>
        <v>635.28508029037653</v>
      </c>
      <c r="J107" s="21">
        <f ca="1">IF(ZahlungsZeitplan[[#This Row],['#]]&lt;&gt;"",IF(ZahlungsZeitplan[[#This Row],[Zahlungen (Plan)]]+ZahlungsZeitplan[[#This Row],[SONDERZAHLUNG]]&lt;=ZahlungsZeitplan[[#This Row],[ANFANGSSALDO]],ZahlungsZeitplan[[#This Row],[ANFANGSSALDO]]-ZahlungsZeitplan[[#This Row],[KAPITAL]],0),"")</f>
        <v>216707.43345447019</v>
      </c>
      <c r="K107" s="21">
        <f ca="1">IF(ZahlungsZeitplan[[#This Row],['#]]&lt;&gt;"",SUM(INDEX(ZahlungsZeitplan[ZINSEN],1,1):ZahlungsZeitplan[[#This Row],[ZINSEN]]),"")</f>
        <v>64597.161540158864</v>
      </c>
    </row>
    <row r="108" spans="2:11" x14ac:dyDescent="0.25">
      <c r="B108" s="19">
        <f ca="1">IF(DarlehenIstGut,IF(ROW()-ROW(ZahlungsZeitplan[[#Headers],['#]])&gt;PlanmäßigeAnzahlZahlungen,"",ROW()-ROW(ZahlungsZeitplan[[#Headers],['#]])),"")</f>
        <v>86</v>
      </c>
      <c r="C108" s="20">
        <f ca="1">IF(ZahlungsZeitplan[[#This Row],['#]]&lt;&gt;"",EOMONTH(DarlehensAnfangsDatum,ROW(ZahlungsZeitplan[[#This Row],['#]])-ROW(ZahlungsZeitplan[[#Headers],['#]])-2)+DAY(DarlehensAnfangsDatum),"")</f>
        <v>47886</v>
      </c>
      <c r="D108" s="21">
        <f ca="1">IF(ZahlungsZeitplan[[#This Row],['#]]&lt;&gt;"",IF(ROW()-ROW(ZahlungsZeitplan[[#Headers],[ANFANGSSALDO]])=1,DarlehensBetrag,INDEX(ZahlungsZeitplan[ENDSALDO],ROW()-ROW(ZahlungsZeitplan[[#Headers],[ANFANGSSALDO]])-1)),"")</f>
        <v>216707.43345447019</v>
      </c>
      <c r="E108" s="21">
        <f ca="1">IF(ZahlungsZeitplan[[#This Row],['#]]&lt;&gt;"",PlanmäßigeZahlung,"")</f>
        <v>1739.87915394928</v>
      </c>
      <c r="F10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8" s="21">
        <f ca="1">IF(ZahlungsZeitplan[[#This Row],['#]]&lt;&gt;"",ZahlungsZeitplan[[#This Row],[GESAMTZAHLUNG]]-ZahlungsZeitplan[[#This Row],[ZINSEN]],"")</f>
        <v>1107.8158063737419</v>
      </c>
      <c r="I108" s="21">
        <f ca="1">IF(ZahlungsZeitplan[[#This Row],['#]]&lt;=($D$17*12),IF(ZahlungsZeitplan[[#This Row],['#]]&lt;&gt;"",ZahlungsZeitplan[[#This Row],[ANFANGSSALDO]]*(ZinsSatz/ZahlungenProJahr),""),IF(ZahlungsZeitplan[[#This Row],['#]]&lt;&gt;"",ZahlungsZeitplan[[#This Row],[ANFANGSSALDO]]*((ZinsSatz+$D$18)/ZahlungenProJahr),""))</f>
        <v>632.06334757553805</v>
      </c>
      <c r="J108" s="21">
        <f ca="1">IF(ZahlungsZeitplan[[#This Row],['#]]&lt;&gt;"",IF(ZahlungsZeitplan[[#This Row],[Zahlungen (Plan)]]+ZahlungsZeitplan[[#This Row],[SONDERZAHLUNG]]&lt;=ZahlungsZeitplan[[#This Row],[ANFANGSSALDO]],ZahlungsZeitplan[[#This Row],[ANFANGSSALDO]]-ZahlungsZeitplan[[#This Row],[KAPITAL]],0),"")</f>
        <v>215599.61764809644</v>
      </c>
      <c r="K108" s="21">
        <f ca="1">IF(ZahlungsZeitplan[[#This Row],['#]]&lt;&gt;"",SUM(INDEX(ZahlungsZeitplan[ZINSEN],1,1):ZahlungsZeitplan[[#This Row],[ZINSEN]]),"")</f>
        <v>65229.224887734403</v>
      </c>
    </row>
    <row r="109" spans="2:11" x14ac:dyDescent="0.25">
      <c r="B109" s="19">
        <f ca="1">IF(DarlehenIstGut,IF(ROW()-ROW(ZahlungsZeitplan[[#Headers],['#]])&gt;PlanmäßigeAnzahlZahlungen,"",ROW()-ROW(ZahlungsZeitplan[[#Headers],['#]])),"")</f>
        <v>87</v>
      </c>
      <c r="C109" s="20">
        <f ca="1">IF(ZahlungsZeitplan[[#This Row],['#]]&lt;&gt;"",EOMONTH(DarlehensAnfangsDatum,ROW(ZahlungsZeitplan[[#This Row],['#]])-ROW(ZahlungsZeitplan[[#Headers],['#]])-2)+DAY(DarlehensAnfangsDatum),"")</f>
        <v>47914</v>
      </c>
      <c r="D109" s="21">
        <f ca="1">IF(ZahlungsZeitplan[[#This Row],['#]]&lt;&gt;"",IF(ROW()-ROW(ZahlungsZeitplan[[#Headers],[ANFANGSSALDO]])=1,DarlehensBetrag,INDEX(ZahlungsZeitplan[ENDSALDO],ROW()-ROW(ZahlungsZeitplan[[#Headers],[ANFANGSSALDO]])-1)),"")</f>
        <v>215599.61764809644</v>
      </c>
      <c r="E109" s="21">
        <f ca="1">IF(ZahlungsZeitplan[[#This Row],['#]]&lt;&gt;"",PlanmäßigeZahlung,"")</f>
        <v>1739.87915394928</v>
      </c>
      <c r="F10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09" s="21">
        <f ca="1">IF(ZahlungsZeitplan[[#This Row],['#]]&lt;&gt;"",ZahlungsZeitplan[[#This Row],[GESAMTZAHLUNG]]-ZahlungsZeitplan[[#This Row],[ZINSEN]],"")</f>
        <v>1111.0469358089986</v>
      </c>
      <c r="I109" s="21">
        <f ca="1">IF(ZahlungsZeitplan[[#This Row],['#]]&lt;=($D$17*12),IF(ZahlungsZeitplan[[#This Row],['#]]&lt;&gt;"",ZahlungsZeitplan[[#This Row],[ANFANGSSALDO]]*(ZinsSatz/ZahlungenProJahr),""),IF(ZahlungsZeitplan[[#This Row],['#]]&lt;&gt;"",ZahlungsZeitplan[[#This Row],[ANFANGSSALDO]]*((ZinsSatz+$D$18)/ZahlungenProJahr),""))</f>
        <v>628.83221814028127</v>
      </c>
      <c r="J109" s="21">
        <f ca="1">IF(ZahlungsZeitplan[[#This Row],['#]]&lt;&gt;"",IF(ZahlungsZeitplan[[#This Row],[Zahlungen (Plan)]]+ZahlungsZeitplan[[#This Row],[SONDERZAHLUNG]]&lt;=ZahlungsZeitplan[[#This Row],[ANFANGSSALDO]],ZahlungsZeitplan[[#This Row],[ANFANGSSALDO]]-ZahlungsZeitplan[[#This Row],[KAPITAL]],0),"")</f>
        <v>214488.57071228744</v>
      </c>
      <c r="K109" s="21">
        <f ca="1">IF(ZahlungsZeitplan[[#This Row],['#]]&lt;&gt;"",SUM(INDEX(ZahlungsZeitplan[ZINSEN],1,1):ZahlungsZeitplan[[#This Row],[ZINSEN]]),"")</f>
        <v>65858.057105874686</v>
      </c>
    </row>
    <row r="110" spans="2:11" x14ac:dyDescent="0.25">
      <c r="B110" s="19">
        <f ca="1">IF(DarlehenIstGut,IF(ROW()-ROW(ZahlungsZeitplan[[#Headers],['#]])&gt;PlanmäßigeAnzahlZahlungen,"",ROW()-ROW(ZahlungsZeitplan[[#Headers],['#]])),"")</f>
        <v>88</v>
      </c>
      <c r="C110" s="20">
        <f ca="1">IF(ZahlungsZeitplan[[#This Row],['#]]&lt;&gt;"",EOMONTH(DarlehensAnfangsDatum,ROW(ZahlungsZeitplan[[#This Row],['#]])-ROW(ZahlungsZeitplan[[#Headers],['#]])-2)+DAY(DarlehensAnfangsDatum),"")</f>
        <v>47945</v>
      </c>
      <c r="D110" s="21">
        <f ca="1">IF(ZahlungsZeitplan[[#This Row],['#]]&lt;&gt;"",IF(ROW()-ROW(ZahlungsZeitplan[[#Headers],[ANFANGSSALDO]])=1,DarlehensBetrag,INDEX(ZahlungsZeitplan[ENDSALDO],ROW()-ROW(ZahlungsZeitplan[[#Headers],[ANFANGSSALDO]])-1)),"")</f>
        <v>214488.57071228744</v>
      </c>
      <c r="E110" s="21">
        <f ca="1">IF(ZahlungsZeitplan[[#This Row],['#]]&lt;&gt;"",PlanmäßigeZahlung,"")</f>
        <v>1739.87915394928</v>
      </c>
      <c r="F11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0" s="21">
        <f ca="1">IF(ZahlungsZeitplan[[#This Row],['#]]&lt;&gt;"",ZahlungsZeitplan[[#This Row],[GESAMTZAHLUNG]]-ZahlungsZeitplan[[#This Row],[ZINSEN]],"")</f>
        <v>1114.2874893717749</v>
      </c>
      <c r="I110" s="21">
        <f ca="1">IF(ZahlungsZeitplan[[#This Row],['#]]&lt;=($D$17*12),IF(ZahlungsZeitplan[[#This Row],['#]]&lt;&gt;"",ZahlungsZeitplan[[#This Row],[ANFANGSSALDO]]*(ZinsSatz/ZahlungenProJahr),""),IF(ZahlungsZeitplan[[#This Row],['#]]&lt;&gt;"",ZahlungsZeitplan[[#This Row],[ANFANGSSALDO]]*((ZinsSatz+$D$18)/ZahlungenProJahr),""))</f>
        <v>625.59166457750507</v>
      </c>
      <c r="J110" s="21">
        <f ca="1">IF(ZahlungsZeitplan[[#This Row],['#]]&lt;&gt;"",IF(ZahlungsZeitplan[[#This Row],[Zahlungen (Plan)]]+ZahlungsZeitplan[[#This Row],[SONDERZAHLUNG]]&lt;=ZahlungsZeitplan[[#This Row],[ANFANGSSALDO]],ZahlungsZeitplan[[#This Row],[ANFANGSSALDO]]-ZahlungsZeitplan[[#This Row],[KAPITAL]],0),"")</f>
        <v>213374.28322291566</v>
      </c>
      <c r="K110" s="21">
        <f ca="1">IF(ZahlungsZeitplan[[#This Row],['#]]&lt;&gt;"",SUM(INDEX(ZahlungsZeitplan[ZINSEN],1,1):ZahlungsZeitplan[[#This Row],[ZINSEN]]),"")</f>
        <v>66483.648770452186</v>
      </c>
    </row>
    <row r="111" spans="2:11" x14ac:dyDescent="0.25">
      <c r="B111" s="19">
        <f ca="1">IF(DarlehenIstGut,IF(ROW()-ROW(ZahlungsZeitplan[[#Headers],['#]])&gt;PlanmäßigeAnzahlZahlungen,"",ROW()-ROW(ZahlungsZeitplan[[#Headers],['#]])),"")</f>
        <v>89</v>
      </c>
      <c r="C111" s="20">
        <f ca="1">IF(ZahlungsZeitplan[[#This Row],['#]]&lt;&gt;"",EOMONTH(DarlehensAnfangsDatum,ROW(ZahlungsZeitplan[[#This Row],['#]])-ROW(ZahlungsZeitplan[[#Headers],['#]])-2)+DAY(DarlehensAnfangsDatum),"")</f>
        <v>47975</v>
      </c>
      <c r="D111" s="21">
        <f ca="1">IF(ZahlungsZeitplan[[#This Row],['#]]&lt;&gt;"",IF(ROW()-ROW(ZahlungsZeitplan[[#Headers],[ANFANGSSALDO]])=1,DarlehensBetrag,INDEX(ZahlungsZeitplan[ENDSALDO],ROW()-ROW(ZahlungsZeitplan[[#Headers],[ANFANGSSALDO]])-1)),"")</f>
        <v>213374.28322291566</v>
      </c>
      <c r="E111" s="21">
        <f ca="1">IF(ZahlungsZeitplan[[#This Row],['#]]&lt;&gt;"",PlanmäßigeZahlung,"")</f>
        <v>1739.87915394928</v>
      </c>
      <c r="F11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1" s="21">
        <f ca="1">IF(ZahlungsZeitplan[[#This Row],['#]]&lt;&gt;"",ZahlungsZeitplan[[#This Row],[GESAMTZAHLUNG]]-ZahlungsZeitplan[[#This Row],[ZINSEN]],"")</f>
        <v>1117.5374945491094</v>
      </c>
      <c r="I111" s="21">
        <f ca="1">IF(ZahlungsZeitplan[[#This Row],['#]]&lt;=($D$17*12),IF(ZahlungsZeitplan[[#This Row],['#]]&lt;&gt;"",ZahlungsZeitplan[[#This Row],[ANFANGSSALDO]]*(ZinsSatz/ZahlungenProJahr),""),IF(ZahlungsZeitplan[[#This Row],['#]]&lt;&gt;"",ZahlungsZeitplan[[#This Row],[ANFANGSSALDO]]*((ZinsSatz+$D$18)/ZahlungenProJahr),""))</f>
        <v>622.34165940017067</v>
      </c>
      <c r="J111" s="21">
        <f ca="1">IF(ZahlungsZeitplan[[#This Row],['#]]&lt;&gt;"",IF(ZahlungsZeitplan[[#This Row],[Zahlungen (Plan)]]+ZahlungsZeitplan[[#This Row],[SONDERZAHLUNG]]&lt;=ZahlungsZeitplan[[#This Row],[ANFANGSSALDO]],ZahlungsZeitplan[[#This Row],[ANFANGSSALDO]]-ZahlungsZeitplan[[#This Row],[KAPITAL]],0),"")</f>
        <v>212256.74572836654</v>
      </c>
      <c r="K111" s="21">
        <f ca="1">IF(ZahlungsZeitplan[[#This Row],['#]]&lt;&gt;"",SUM(INDEX(ZahlungsZeitplan[ZINSEN],1,1):ZahlungsZeitplan[[#This Row],[ZINSEN]]),"")</f>
        <v>67105.990429852362</v>
      </c>
    </row>
    <row r="112" spans="2:11" x14ac:dyDescent="0.25">
      <c r="B112" s="19">
        <f ca="1">IF(DarlehenIstGut,IF(ROW()-ROW(ZahlungsZeitplan[[#Headers],['#]])&gt;PlanmäßigeAnzahlZahlungen,"",ROW()-ROW(ZahlungsZeitplan[[#Headers],['#]])),"")</f>
        <v>90</v>
      </c>
      <c r="C112" s="20">
        <f ca="1">IF(ZahlungsZeitplan[[#This Row],['#]]&lt;&gt;"",EOMONTH(DarlehensAnfangsDatum,ROW(ZahlungsZeitplan[[#This Row],['#]])-ROW(ZahlungsZeitplan[[#Headers],['#]])-2)+DAY(DarlehensAnfangsDatum),"")</f>
        <v>48006</v>
      </c>
      <c r="D112" s="21">
        <f ca="1">IF(ZahlungsZeitplan[[#This Row],['#]]&lt;&gt;"",IF(ROW()-ROW(ZahlungsZeitplan[[#Headers],[ANFANGSSALDO]])=1,DarlehensBetrag,INDEX(ZahlungsZeitplan[ENDSALDO],ROW()-ROW(ZahlungsZeitplan[[#Headers],[ANFANGSSALDO]])-1)),"")</f>
        <v>212256.74572836654</v>
      </c>
      <c r="E112" s="21">
        <f ca="1">IF(ZahlungsZeitplan[[#This Row],['#]]&lt;&gt;"",PlanmäßigeZahlung,"")</f>
        <v>1739.87915394928</v>
      </c>
      <c r="F11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2" s="21">
        <f ca="1">IF(ZahlungsZeitplan[[#This Row],['#]]&lt;&gt;"",ZahlungsZeitplan[[#This Row],[GESAMTZAHLUNG]]-ZahlungsZeitplan[[#This Row],[ZINSEN]],"")</f>
        <v>1120.7969789082108</v>
      </c>
      <c r="I112" s="21">
        <f ca="1">IF(ZahlungsZeitplan[[#This Row],['#]]&lt;=($D$17*12),IF(ZahlungsZeitplan[[#This Row],['#]]&lt;&gt;"",ZahlungsZeitplan[[#This Row],[ANFANGSSALDO]]*(ZinsSatz/ZahlungenProJahr),""),IF(ZahlungsZeitplan[[#This Row],['#]]&lt;&gt;"",ZahlungsZeitplan[[#This Row],[ANFANGSSALDO]]*((ZinsSatz+$D$18)/ZahlungenProJahr),""))</f>
        <v>619.08217504106915</v>
      </c>
      <c r="J112" s="21">
        <f ca="1">IF(ZahlungsZeitplan[[#This Row],['#]]&lt;&gt;"",IF(ZahlungsZeitplan[[#This Row],[Zahlungen (Plan)]]+ZahlungsZeitplan[[#This Row],[SONDERZAHLUNG]]&lt;=ZahlungsZeitplan[[#This Row],[ANFANGSSALDO]],ZahlungsZeitplan[[#This Row],[ANFANGSSALDO]]-ZahlungsZeitplan[[#This Row],[KAPITAL]],0),"")</f>
        <v>211135.94874945833</v>
      </c>
      <c r="K112" s="21">
        <f ca="1">IF(ZahlungsZeitplan[[#This Row],['#]]&lt;&gt;"",SUM(INDEX(ZahlungsZeitplan[ZINSEN],1,1):ZahlungsZeitplan[[#This Row],[ZINSEN]]),"")</f>
        <v>67725.07260489343</v>
      </c>
    </row>
    <row r="113" spans="2:11" x14ac:dyDescent="0.25">
      <c r="B113" s="19">
        <f ca="1">IF(DarlehenIstGut,IF(ROW()-ROW(ZahlungsZeitplan[[#Headers],['#]])&gt;PlanmäßigeAnzahlZahlungen,"",ROW()-ROW(ZahlungsZeitplan[[#Headers],['#]])),"")</f>
        <v>91</v>
      </c>
      <c r="C113" s="20">
        <f ca="1">IF(ZahlungsZeitplan[[#This Row],['#]]&lt;&gt;"",EOMONTH(DarlehensAnfangsDatum,ROW(ZahlungsZeitplan[[#This Row],['#]])-ROW(ZahlungsZeitplan[[#Headers],['#]])-2)+DAY(DarlehensAnfangsDatum),"")</f>
        <v>48036</v>
      </c>
      <c r="D113" s="21">
        <f ca="1">IF(ZahlungsZeitplan[[#This Row],['#]]&lt;&gt;"",IF(ROW()-ROW(ZahlungsZeitplan[[#Headers],[ANFANGSSALDO]])=1,DarlehensBetrag,INDEX(ZahlungsZeitplan[ENDSALDO],ROW()-ROW(ZahlungsZeitplan[[#Headers],[ANFANGSSALDO]])-1)),"")</f>
        <v>211135.94874945833</v>
      </c>
      <c r="E113" s="21">
        <f ca="1">IF(ZahlungsZeitplan[[#This Row],['#]]&lt;&gt;"",PlanmäßigeZahlung,"")</f>
        <v>1739.87915394928</v>
      </c>
      <c r="F11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3" s="21">
        <f ca="1">IF(ZahlungsZeitplan[[#This Row],['#]]&lt;&gt;"",ZahlungsZeitplan[[#This Row],[GESAMTZAHLUNG]]-ZahlungsZeitplan[[#This Row],[ZINSEN]],"")</f>
        <v>1124.065970096693</v>
      </c>
      <c r="I113" s="21">
        <f ca="1">IF(ZahlungsZeitplan[[#This Row],['#]]&lt;=($D$17*12),IF(ZahlungsZeitplan[[#This Row],['#]]&lt;&gt;"",ZahlungsZeitplan[[#This Row],[ANFANGSSALDO]]*(ZinsSatz/ZahlungenProJahr),""),IF(ZahlungsZeitplan[[#This Row],['#]]&lt;&gt;"",ZahlungsZeitplan[[#This Row],[ANFANGSSALDO]]*((ZinsSatz+$D$18)/ZahlungenProJahr),""))</f>
        <v>615.8131838525868</v>
      </c>
      <c r="J113" s="21">
        <f ca="1">IF(ZahlungsZeitplan[[#This Row],['#]]&lt;&gt;"",IF(ZahlungsZeitplan[[#This Row],[Zahlungen (Plan)]]+ZahlungsZeitplan[[#This Row],[SONDERZAHLUNG]]&lt;=ZahlungsZeitplan[[#This Row],[ANFANGSSALDO]],ZahlungsZeitplan[[#This Row],[ANFANGSSALDO]]-ZahlungsZeitplan[[#This Row],[KAPITAL]],0),"")</f>
        <v>210011.88277936165</v>
      </c>
      <c r="K113" s="21">
        <f ca="1">IF(ZahlungsZeitplan[[#This Row],['#]]&lt;&gt;"",SUM(INDEX(ZahlungsZeitplan[ZINSEN],1,1):ZahlungsZeitplan[[#This Row],[ZINSEN]]),"")</f>
        <v>68340.885788746018</v>
      </c>
    </row>
    <row r="114" spans="2:11" x14ac:dyDescent="0.25">
      <c r="B114" s="19">
        <f ca="1">IF(DarlehenIstGut,IF(ROW()-ROW(ZahlungsZeitplan[[#Headers],['#]])&gt;PlanmäßigeAnzahlZahlungen,"",ROW()-ROW(ZahlungsZeitplan[[#Headers],['#]])),"")</f>
        <v>92</v>
      </c>
      <c r="C114" s="20">
        <f ca="1">IF(ZahlungsZeitplan[[#This Row],['#]]&lt;&gt;"",EOMONTH(DarlehensAnfangsDatum,ROW(ZahlungsZeitplan[[#This Row],['#]])-ROW(ZahlungsZeitplan[[#Headers],['#]])-2)+DAY(DarlehensAnfangsDatum),"")</f>
        <v>48067</v>
      </c>
      <c r="D114" s="21">
        <f ca="1">IF(ZahlungsZeitplan[[#This Row],['#]]&lt;&gt;"",IF(ROW()-ROW(ZahlungsZeitplan[[#Headers],[ANFANGSSALDO]])=1,DarlehensBetrag,INDEX(ZahlungsZeitplan[ENDSALDO],ROW()-ROW(ZahlungsZeitplan[[#Headers],[ANFANGSSALDO]])-1)),"")</f>
        <v>210011.88277936165</v>
      </c>
      <c r="E114" s="21">
        <f ca="1">IF(ZahlungsZeitplan[[#This Row],['#]]&lt;&gt;"",PlanmäßigeZahlung,"")</f>
        <v>1739.87915394928</v>
      </c>
      <c r="F11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4" s="21">
        <f ca="1">IF(ZahlungsZeitplan[[#This Row],['#]]&lt;&gt;"",ZahlungsZeitplan[[#This Row],[GESAMTZAHLUNG]]-ZahlungsZeitplan[[#This Row],[ZINSEN]],"")</f>
        <v>1127.3444958428086</v>
      </c>
      <c r="I114" s="21">
        <f ca="1">IF(ZahlungsZeitplan[[#This Row],['#]]&lt;=($D$17*12),IF(ZahlungsZeitplan[[#This Row],['#]]&lt;&gt;"",ZahlungsZeitplan[[#This Row],[ANFANGSSALDO]]*(ZinsSatz/ZahlungenProJahr),""),IF(ZahlungsZeitplan[[#This Row],['#]]&lt;&gt;"",ZahlungsZeitplan[[#This Row],[ANFANGSSALDO]]*((ZinsSatz+$D$18)/ZahlungenProJahr),""))</f>
        <v>612.53465810647151</v>
      </c>
      <c r="J114" s="21">
        <f ca="1">IF(ZahlungsZeitplan[[#This Row],['#]]&lt;&gt;"",IF(ZahlungsZeitplan[[#This Row],[Zahlungen (Plan)]]+ZahlungsZeitplan[[#This Row],[SONDERZAHLUNG]]&lt;=ZahlungsZeitplan[[#This Row],[ANFANGSSALDO]],ZahlungsZeitplan[[#This Row],[ANFANGSSALDO]]-ZahlungsZeitplan[[#This Row],[KAPITAL]],0),"")</f>
        <v>208884.53828351884</v>
      </c>
      <c r="K114" s="21">
        <f ca="1">IF(ZahlungsZeitplan[[#This Row],['#]]&lt;&gt;"",SUM(INDEX(ZahlungsZeitplan[ZINSEN],1,1):ZahlungsZeitplan[[#This Row],[ZINSEN]]),"")</f>
        <v>68953.420446852484</v>
      </c>
    </row>
    <row r="115" spans="2:11" x14ac:dyDescent="0.25">
      <c r="B115" s="19">
        <f ca="1">IF(DarlehenIstGut,IF(ROW()-ROW(ZahlungsZeitplan[[#Headers],['#]])&gt;PlanmäßigeAnzahlZahlungen,"",ROW()-ROW(ZahlungsZeitplan[[#Headers],['#]])),"")</f>
        <v>93</v>
      </c>
      <c r="C115" s="20">
        <f ca="1">IF(ZahlungsZeitplan[[#This Row],['#]]&lt;&gt;"",EOMONTH(DarlehensAnfangsDatum,ROW(ZahlungsZeitplan[[#This Row],['#]])-ROW(ZahlungsZeitplan[[#Headers],['#]])-2)+DAY(DarlehensAnfangsDatum),"")</f>
        <v>48098</v>
      </c>
      <c r="D115" s="21">
        <f ca="1">IF(ZahlungsZeitplan[[#This Row],['#]]&lt;&gt;"",IF(ROW()-ROW(ZahlungsZeitplan[[#Headers],[ANFANGSSALDO]])=1,DarlehensBetrag,INDEX(ZahlungsZeitplan[ENDSALDO],ROW()-ROW(ZahlungsZeitplan[[#Headers],[ANFANGSSALDO]])-1)),"")</f>
        <v>208884.53828351884</v>
      </c>
      <c r="E115" s="21">
        <f ca="1">IF(ZahlungsZeitplan[[#This Row],['#]]&lt;&gt;"",PlanmäßigeZahlung,"")</f>
        <v>1739.87915394928</v>
      </c>
      <c r="F11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5" s="21">
        <f ca="1">IF(ZahlungsZeitplan[[#This Row],['#]]&lt;&gt;"",ZahlungsZeitplan[[#This Row],[GESAMTZAHLUNG]]-ZahlungsZeitplan[[#This Row],[ZINSEN]],"")</f>
        <v>1130.6325839556835</v>
      </c>
      <c r="I115" s="21">
        <f ca="1">IF(ZahlungsZeitplan[[#This Row],['#]]&lt;=($D$17*12),IF(ZahlungsZeitplan[[#This Row],['#]]&lt;&gt;"",ZahlungsZeitplan[[#This Row],[ANFANGSSALDO]]*(ZinsSatz/ZahlungenProJahr),""),IF(ZahlungsZeitplan[[#This Row],['#]]&lt;&gt;"",ZahlungsZeitplan[[#This Row],[ANFANGSSALDO]]*((ZinsSatz+$D$18)/ZahlungenProJahr),""))</f>
        <v>609.24656999359661</v>
      </c>
      <c r="J115" s="21">
        <f ca="1">IF(ZahlungsZeitplan[[#This Row],['#]]&lt;&gt;"",IF(ZahlungsZeitplan[[#This Row],[Zahlungen (Plan)]]+ZahlungsZeitplan[[#This Row],[SONDERZAHLUNG]]&lt;=ZahlungsZeitplan[[#This Row],[ANFANGSSALDO]],ZahlungsZeitplan[[#This Row],[ANFANGSSALDO]]-ZahlungsZeitplan[[#This Row],[KAPITAL]],0),"")</f>
        <v>207753.90569956315</v>
      </c>
      <c r="K115" s="21">
        <f ca="1">IF(ZahlungsZeitplan[[#This Row],['#]]&lt;&gt;"",SUM(INDEX(ZahlungsZeitplan[ZINSEN],1,1):ZahlungsZeitplan[[#This Row],[ZINSEN]]),"")</f>
        <v>69562.667016846084</v>
      </c>
    </row>
    <row r="116" spans="2:11" x14ac:dyDescent="0.25">
      <c r="B116" s="19">
        <f ca="1">IF(DarlehenIstGut,IF(ROW()-ROW(ZahlungsZeitplan[[#Headers],['#]])&gt;PlanmäßigeAnzahlZahlungen,"",ROW()-ROW(ZahlungsZeitplan[[#Headers],['#]])),"")</f>
        <v>94</v>
      </c>
      <c r="C116" s="20">
        <f ca="1">IF(ZahlungsZeitplan[[#This Row],['#]]&lt;&gt;"",EOMONTH(DarlehensAnfangsDatum,ROW(ZahlungsZeitplan[[#This Row],['#]])-ROW(ZahlungsZeitplan[[#Headers],['#]])-2)+DAY(DarlehensAnfangsDatum),"")</f>
        <v>48128</v>
      </c>
      <c r="D116" s="21">
        <f ca="1">IF(ZahlungsZeitplan[[#This Row],['#]]&lt;&gt;"",IF(ROW()-ROW(ZahlungsZeitplan[[#Headers],[ANFANGSSALDO]])=1,DarlehensBetrag,INDEX(ZahlungsZeitplan[ENDSALDO],ROW()-ROW(ZahlungsZeitplan[[#Headers],[ANFANGSSALDO]])-1)),"")</f>
        <v>207753.90569956315</v>
      </c>
      <c r="E116" s="21">
        <f ca="1">IF(ZahlungsZeitplan[[#This Row],['#]]&lt;&gt;"",PlanmäßigeZahlung,"")</f>
        <v>1739.87915394928</v>
      </c>
      <c r="F11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6" s="21">
        <f ca="1">IF(ZahlungsZeitplan[[#This Row],['#]]&lt;&gt;"",ZahlungsZeitplan[[#This Row],[GESAMTZAHLUNG]]-ZahlungsZeitplan[[#This Row],[ZINSEN]],"")</f>
        <v>1133.9302623255539</v>
      </c>
      <c r="I116" s="21">
        <f ca="1">IF(ZahlungsZeitplan[[#This Row],['#]]&lt;=($D$17*12),IF(ZahlungsZeitplan[[#This Row],['#]]&lt;&gt;"",ZahlungsZeitplan[[#This Row],[ANFANGSSALDO]]*(ZinsSatz/ZahlungenProJahr),""),IF(ZahlungsZeitplan[[#This Row],['#]]&lt;&gt;"",ZahlungsZeitplan[[#This Row],[ANFANGSSALDO]]*((ZinsSatz+$D$18)/ZahlungenProJahr),""))</f>
        <v>605.9488916237259</v>
      </c>
      <c r="J116" s="21">
        <f ca="1">IF(ZahlungsZeitplan[[#This Row],['#]]&lt;&gt;"",IF(ZahlungsZeitplan[[#This Row],[Zahlungen (Plan)]]+ZahlungsZeitplan[[#This Row],[SONDERZAHLUNG]]&lt;=ZahlungsZeitplan[[#This Row],[ANFANGSSALDO]],ZahlungsZeitplan[[#This Row],[ANFANGSSALDO]]-ZahlungsZeitplan[[#This Row],[KAPITAL]],0),"")</f>
        <v>206619.97543723759</v>
      </c>
      <c r="K116" s="21">
        <f ca="1">IF(ZahlungsZeitplan[[#This Row],['#]]&lt;&gt;"",SUM(INDEX(ZahlungsZeitplan[ZINSEN],1,1):ZahlungsZeitplan[[#This Row],[ZINSEN]]),"")</f>
        <v>70168.615908469816</v>
      </c>
    </row>
    <row r="117" spans="2:11" x14ac:dyDescent="0.25">
      <c r="B117" s="19">
        <f ca="1">IF(DarlehenIstGut,IF(ROW()-ROW(ZahlungsZeitplan[[#Headers],['#]])&gt;PlanmäßigeAnzahlZahlungen,"",ROW()-ROW(ZahlungsZeitplan[[#Headers],['#]])),"")</f>
        <v>95</v>
      </c>
      <c r="C117" s="20">
        <f ca="1">IF(ZahlungsZeitplan[[#This Row],['#]]&lt;&gt;"",EOMONTH(DarlehensAnfangsDatum,ROW(ZahlungsZeitplan[[#This Row],['#]])-ROW(ZahlungsZeitplan[[#Headers],['#]])-2)+DAY(DarlehensAnfangsDatum),"")</f>
        <v>48159</v>
      </c>
      <c r="D117" s="21">
        <f ca="1">IF(ZahlungsZeitplan[[#This Row],['#]]&lt;&gt;"",IF(ROW()-ROW(ZahlungsZeitplan[[#Headers],[ANFANGSSALDO]])=1,DarlehensBetrag,INDEX(ZahlungsZeitplan[ENDSALDO],ROW()-ROW(ZahlungsZeitplan[[#Headers],[ANFANGSSALDO]])-1)),"")</f>
        <v>206619.97543723759</v>
      </c>
      <c r="E117" s="21">
        <f ca="1">IF(ZahlungsZeitplan[[#This Row],['#]]&lt;&gt;"",PlanmäßigeZahlung,"")</f>
        <v>1739.87915394928</v>
      </c>
      <c r="F11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7" s="21">
        <f ca="1">IF(ZahlungsZeitplan[[#This Row],['#]]&lt;&gt;"",ZahlungsZeitplan[[#This Row],[GESAMTZAHLUNG]]-ZahlungsZeitplan[[#This Row],[ZINSEN]],"")</f>
        <v>1137.2375589240037</v>
      </c>
      <c r="I117" s="21">
        <f ca="1">IF(ZahlungsZeitplan[[#This Row],['#]]&lt;=($D$17*12),IF(ZahlungsZeitplan[[#This Row],['#]]&lt;&gt;"",ZahlungsZeitplan[[#This Row],[ANFANGSSALDO]]*(ZinsSatz/ZahlungenProJahr),""),IF(ZahlungsZeitplan[[#This Row],['#]]&lt;&gt;"",ZahlungsZeitplan[[#This Row],[ANFANGSSALDO]]*((ZinsSatz+$D$18)/ZahlungenProJahr),""))</f>
        <v>602.64159502527639</v>
      </c>
      <c r="J117" s="21">
        <f ca="1">IF(ZahlungsZeitplan[[#This Row],['#]]&lt;&gt;"",IF(ZahlungsZeitplan[[#This Row],[Zahlungen (Plan)]]+ZahlungsZeitplan[[#This Row],[SONDERZAHLUNG]]&lt;=ZahlungsZeitplan[[#This Row],[ANFANGSSALDO]],ZahlungsZeitplan[[#This Row],[ANFANGSSALDO]]-ZahlungsZeitplan[[#This Row],[KAPITAL]],0),"")</f>
        <v>205482.73787831358</v>
      </c>
      <c r="K117" s="21">
        <f ca="1">IF(ZahlungsZeitplan[[#This Row],['#]]&lt;&gt;"",SUM(INDEX(ZahlungsZeitplan[ZINSEN],1,1):ZahlungsZeitplan[[#This Row],[ZINSEN]]),"")</f>
        <v>70771.257503495086</v>
      </c>
    </row>
    <row r="118" spans="2:11" x14ac:dyDescent="0.25">
      <c r="B118" s="19">
        <f ca="1">IF(DarlehenIstGut,IF(ROW()-ROW(ZahlungsZeitplan[[#Headers],['#]])&gt;PlanmäßigeAnzahlZahlungen,"",ROW()-ROW(ZahlungsZeitplan[[#Headers],['#]])),"")</f>
        <v>96</v>
      </c>
      <c r="C118" s="20">
        <f ca="1">IF(ZahlungsZeitplan[[#This Row],['#]]&lt;&gt;"",EOMONTH(DarlehensAnfangsDatum,ROW(ZahlungsZeitplan[[#This Row],['#]])-ROW(ZahlungsZeitplan[[#Headers],['#]])-2)+DAY(DarlehensAnfangsDatum),"")</f>
        <v>48189</v>
      </c>
      <c r="D118" s="21">
        <f ca="1">IF(ZahlungsZeitplan[[#This Row],['#]]&lt;&gt;"",IF(ROW()-ROW(ZahlungsZeitplan[[#Headers],[ANFANGSSALDO]])=1,DarlehensBetrag,INDEX(ZahlungsZeitplan[ENDSALDO],ROW()-ROW(ZahlungsZeitplan[[#Headers],[ANFANGSSALDO]])-1)),"")</f>
        <v>205482.73787831358</v>
      </c>
      <c r="E118" s="21">
        <f ca="1">IF(ZahlungsZeitplan[[#This Row],['#]]&lt;&gt;"",PlanmäßigeZahlung,"")</f>
        <v>1739.87915394928</v>
      </c>
      <c r="F11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8" s="21">
        <f ca="1">IF(ZahlungsZeitplan[[#This Row],['#]]&lt;&gt;"",ZahlungsZeitplan[[#This Row],[GESAMTZAHLUNG]]-ZahlungsZeitplan[[#This Row],[ZINSEN]],"")</f>
        <v>1140.5545018041987</v>
      </c>
      <c r="I118" s="21">
        <f ca="1">IF(ZahlungsZeitplan[[#This Row],['#]]&lt;=($D$17*12),IF(ZahlungsZeitplan[[#This Row],['#]]&lt;&gt;"",ZahlungsZeitplan[[#This Row],[ANFANGSSALDO]]*(ZinsSatz/ZahlungenProJahr),""),IF(ZahlungsZeitplan[[#This Row],['#]]&lt;&gt;"",ZahlungsZeitplan[[#This Row],[ANFANGSSALDO]]*((ZinsSatz+$D$18)/ZahlungenProJahr),""))</f>
        <v>599.32465214508125</v>
      </c>
      <c r="J118" s="21">
        <f ca="1">IF(ZahlungsZeitplan[[#This Row],['#]]&lt;&gt;"",IF(ZahlungsZeitplan[[#This Row],[Zahlungen (Plan)]]+ZahlungsZeitplan[[#This Row],[SONDERZAHLUNG]]&lt;=ZahlungsZeitplan[[#This Row],[ANFANGSSALDO]],ZahlungsZeitplan[[#This Row],[ANFANGSSALDO]]-ZahlungsZeitplan[[#This Row],[KAPITAL]],0),"")</f>
        <v>204342.18337650938</v>
      </c>
      <c r="K118" s="21">
        <f ca="1">IF(ZahlungsZeitplan[[#This Row],['#]]&lt;&gt;"",SUM(INDEX(ZahlungsZeitplan[ZINSEN],1,1):ZahlungsZeitplan[[#This Row],[ZINSEN]]),"")</f>
        <v>71370.582155640164</v>
      </c>
    </row>
    <row r="119" spans="2:11" x14ac:dyDescent="0.25">
      <c r="B119" s="19">
        <f ca="1">IF(DarlehenIstGut,IF(ROW()-ROW(ZahlungsZeitplan[[#Headers],['#]])&gt;PlanmäßigeAnzahlZahlungen,"",ROW()-ROW(ZahlungsZeitplan[[#Headers],['#]])),"")</f>
        <v>97</v>
      </c>
      <c r="C119" s="20">
        <f ca="1">IF(ZahlungsZeitplan[[#This Row],['#]]&lt;&gt;"",EOMONTH(DarlehensAnfangsDatum,ROW(ZahlungsZeitplan[[#This Row],['#]])-ROW(ZahlungsZeitplan[[#Headers],['#]])-2)+DAY(DarlehensAnfangsDatum),"")</f>
        <v>48220</v>
      </c>
      <c r="D119" s="21">
        <f ca="1">IF(ZahlungsZeitplan[[#This Row],['#]]&lt;&gt;"",IF(ROW()-ROW(ZahlungsZeitplan[[#Headers],[ANFANGSSALDO]])=1,DarlehensBetrag,INDEX(ZahlungsZeitplan[ENDSALDO],ROW()-ROW(ZahlungsZeitplan[[#Headers],[ANFANGSSALDO]])-1)),"")</f>
        <v>204342.18337650938</v>
      </c>
      <c r="E119" s="21">
        <f ca="1">IF(ZahlungsZeitplan[[#This Row],['#]]&lt;&gt;"",PlanmäßigeZahlung,"")</f>
        <v>1739.87915394928</v>
      </c>
      <c r="F11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19" s="21">
        <f ca="1">IF(ZahlungsZeitplan[[#This Row],['#]]&lt;&gt;"",ZahlungsZeitplan[[#This Row],[GESAMTZAHLUNG]]-ZahlungsZeitplan[[#This Row],[ZINSEN]],"")</f>
        <v>1143.8811191011275</v>
      </c>
      <c r="I119" s="21">
        <f ca="1">IF(ZahlungsZeitplan[[#This Row],['#]]&lt;=($D$17*12),IF(ZahlungsZeitplan[[#This Row],['#]]&lt;&gt;"",ZahlungsZeitplan[[#This Row],[ANFANGSSALDO]]*(ZinsSatz/ZahlungenProJahr),""),IF(ZahlungsZeitplan[[#This Row],['#]]&lt;&gt;"",ZahlungsZeitplan[[#This Row],[ANFANGSSALDO]]*((ZinsSatz+$D$18)/ZahlungenProJahr),""))</f>
        <v>595.99803484815243</v>
      </c>
      <c r="J119" s="21">
        <f ca="1">IF(ZahlungsZeitplan[[#This Row],['#]]&lt;&gt;"",IF(ZahlungsZeitplan[[#This Row],[Zahlungen (Plan)]]+ZahlungsZeitplan[[#This Row],[SONDERZAHLUNG]]&lt;=ZahlungsZeitplan[[#This Row],[ANFANGSSALDO]],ZahlungsZeitplan[[#This Row],[ANFANGSSALDO]]-ZahlungsZeitplan[[#This Row],[KAPITAL]],0),"")</f>
        <v>203198.30225740824</v>
      </c>
      <c r="K119" s="21">
        <f ca="1">IF(ZahlungsZeitplan[[#This Row],['#]]&lt;&gt;"",SUM(INDEX(ZahlungsZeitplan[ZINSEN],1,1):ZahlungsZeitplan[[#This Row],[ZINSEN]]),"")</f>
        <v>71966.580190488312</v>
      </c>
    </row>
    <row r="120" spans="2:11" x14ac:dyDescent="0.25">
      <c r="B120" s="19">
        <f ca="1">IF(DarlehenIstGut,IF(ROW()-ROW(ZahlungsZeitplan[[#Headers],['#]])&gt;PlanmäßigeAnzahlZahlungen,"",ROW()-ROW(ZahlungsZeitplan[[#Headers],['#]])),"")</f>
        <v>98</v>
      </c>
      <c r="C120" s="20">
        <f ca="1">IF(ZahlungsZeitplan[[#This Row],['#]]&lt;&gt;"",EOMONTH(DarlehensAnfangsDatum,ROW(ZahlungsZeitplan[[#This Row],['#]])-ROW(ZahlungsZeitplan[[#Headers],['#]])-2)+DAY(DarlehensAnfangsDatum),"")</f>
        <v>48251</v>
      </c>
      <c r="D120" s="21">
        <f ca="1">IF(ZahlungsZeitplan[[#This Row],['#]]&lt;&gt;"",IF(ROW()-ROW(ZahlungsZeitplan[[#Headers],[ANFANGSSALDO]])=1,DarlehensBetrag,INDEX(ZahlungsZeitplan[ENDSALDO],ROW()-ROW(ZahlungsZeitplan[[#Headers],[ANFANGSSALDO]])-1)),"")</f>
        <v>203198.30225740824</v>
      </c>
      <c r="E120" s="21">
        <f ca="1">IF(ZahlungsZeitplan[[#This Row],['#]]&lt;&gt;"",PlanmäßigeZahlung,"")</f>
        <v>1739.87915394928</v>
      </c>
      <c r="F12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0" s="21">
        <f ca="1">IF(ZahlungsZeitplan[[#This Row],['#]]&lt;&gt;"",ZahlungsZeitplan[[#This Row],[GESAMTZAHLUNG]]-ZahlungsZeitplan[[#This Row],[ZINSEN]],"")</f>
        <v>1147.2174390318391</v>
      </c>
      <c r="I120" s="21">
        <f ca="1">IF(ZahlungsZeitplan[[#This Row],['#]]&lt;=($D$17*12),IF(ZahlungsZeitplan[[#This Row],['#]]&lt;&gt;"",ZahlungsZeitplan[[#This Row],[ANFANGSSALDO]]*(ZinsSatz/ZahlungenProJahr),""),IF(ZahlungsZeitplan[[#This Row],['#]]&lt;&gt;"",ZahlungsZeitplan[[#This Row],[ANFANGSSALDO]]*((ZinsSatz+$D$18)/ZahlungenProJahr),""))</f>
        <v>592.66171491744069</v>
      </c>
      <c r="J120" s="21">
        <f ca="1">IF(ZahlungsZeitplan[[#This Row],['#]]&lt;&gt;"",IF(ZahlungsZeitplan[[#This Row],[Zahlungen (Plan)]]+ZahlungsZeitplan[[#This Row],[SONDERZAHLUNG]]&lt;=ZahlungsZeitplan[[#This Row],[ANFANGSSALDO]],ZahlungsZeitplan[[#This Row],[ANFANGSSALDO]]-ZahlungsZeitplan[[#This Row],[KAPITAL]],0),"")</f>
        <v>202051.0848183764</v>
      </c>
      <c r="K120" s="21">
        <f ca="1">IF(ZahlungsZeitplan[[#This Row],['#]]&lt;&gt;"",SUM(INDEX(ZahlungsZeitplan[ZINSEN],1,1):ZahlungsZeitplan[[#This Row],[ZINSEN]]),"")</f>
        <v>72559.241905405754</v>
      </c>
    </row>
    <row r="121" spans="2:11" x14ac:dyDescent="0.25">
      <c r="B121" s="19">
        <f ca="1">IF(DarlehenIstGut,IF(ROW()-ROW(ZahlungsZeitplan[[#Headers],['#]])&gt;PlanmäßigeAnzahlZahlungen,"",ROW()-ROW(ZahlungsZeitplan[[#Headers],['#]])),"")</f>
        <v>99</v>
      </c>
      <c r="C121" s="20">
        <f ca="1">IF(ZahlungsZeitplan[[#This Row],['#]]&lt;&gt;"",EOMONTH(DarlehensAnfangsDatum,ROW(ZahlungsZeitplan[[#This Row],['#]])-ROW(ZahlungsZeitplan[[#Headers],['#]])-2)+DAY(DarlehensAnfangsDatum),"")</f>
        <v>48280</v>
      </c>
      <c r="D121" s="21">
        <f ca="1">IF(ZahlungsZeitplan[[#This Row],['#]]&lt;&gt;"",IF(ROW()-ROW(ZahlungsZeitplan[[#Headers],[ANFANGSSALDO]])=1,DarlehensBetrag,INDEX(ZahlungsZeitplan[ENDSALDO],ROW()-ROW(ZahlungsZeitplan[[#Headers],[ANFANGSSALDO]])-1)),"")</f>
        <v>202051.0848183764</v>
      </c>
      <c r="E121" s="21">
        <f ca="1">IF(ZahlungsZeitplan[[#This Row],['#]]&lt;&gt;"",PlanmäßigeZahlung,"")</f>
        <v>1739.87915394928</v>
      </c>
      <c r="F12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1" s="21">
        <f ca="1">IF(ZahlungsZeitplan[[#This Row],['#]]&lt;&gt;"",ZahlungsZeitplan[[#This Row],[GESAMTZAHLUNG]]-ZahlungsZeitplan[[#This Row],[ZINSEN]],"")</f>
        <v>1150.5634898956821</v>
      </c>
      <c r="I121" s="21">
        <f ca="1">IF(ZahlungsZeitplan[[#This Row],['#]]&lt;=($D$17*12),IF(ZahlungsZeitplan[[#This Row],['#]]&lt;&gt;"",ZahlungsZeitplan[[#This Row],[ANFANGSSALDO]]*(ZinsSatz/ZahlungenProJahr),""),IF(ZahlungsZeitplan[[#This Row],['#]]&lt;&gt;"",ZahlungsZeitplan[[#This Row],[ANFANGSSALDO]]*((ZinsSatz+$D$18)/ZahlungenProJahr),""))</f>
        <v>589.31566405359786</v>
      </c>
      <c r="J121" s="21">
        <f ca="1">IF(ZahlungsZeitplan[[#This Row],['#]]&lt;&gt;"",IF(ZahlungsZeitplan[[#This Row],[Zahlungen (Plan)]]+ZahlungsZeitplan[[#This Row],[SONDERZAHLUNG]]&lt;=ZahlungsZeitplan[[#This Row],[ANFANGSSALDO]],ZahlungsZeitplan[[#This Row],[ANFANGSSALDO]]-ZahlungsZeitplan[[#This Row],[KAPITAL]],0),"")</f>
        <v>200900.52132848071</v>
      </c>
      <c r="K121" s="21">
        <f ca="1">IF(ZahlungsZeitplan[[#This Row],['#]]&lt;&gt;"",SUM(INDEX(ZahlungsZeitplan[ZINSEN],1,1):ZahlungsZeitplan[[#This Row],[ZINSEN]]),"")</f>
        <v>73148.557569459357</v>
      </c>
    </row>
    <row r="122" spans="2:11" x14ac:dyDescent="0.25">
      <c r="B122" s="19">
        <f ca="1">IF(DarlehenIstGut,IF(ROW()-ROW(ZahlungsZeitplan[[#Headers],['#]])&gt;PlanmäßigeAnzahlZahlungen,"",ROW()-ROW(ZahlungsZeitplan[[#Headers],['#]])),"")</f>
        <v>100</v>
      </c>
      <c r="C122" s="20">
        <f ca="1">IF(ZahlungsZeitplan[[#This Row],['#]]&lt;&gt;"",EOMONTH(DarlehensAnfangsDatum,ROW(ZahlungsZeitplan[[#This Row],['#]])-ROW(ZahlungsZeitplan[[#Headers],['#]])-2)+DAY(DarlehensAnfangsDatum),"")</f>
        <v>48311</v>
      </c>
      <c r="D122" s="21">
        <f ca="1">IF(ZahlungsZeitplan[[#This Row],['#]]&lt;&gt;"",IF(ROW()-ROW(ZahlungsZeitplan[[#Headers],[ANFANGSSALDO]])=1,DarlehensBetrag,INDEX(ZahlungsZeitplan[ENDSALDO],ROW()-ROW(ZahlungsZeitplan[[#Headers],[ANFANGSSALDO]])-1)),"")</f>
        <v>200900.52132848071</v>
      </c>
      <c r="E122" s="21">
        <f ca="1">IF(ZahlungsZeitplan[[#This Row],['#]]&lt;&gt;"",PlanmäßigeZahlung,"")</f>
        <v>1739.87915394928</v>
      </c>
      <c r="F12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2" s="21">
        <f ca="1">IF(ZahlungsZeitplan[[#This Row],['#]]&lt;&gt;"",ZahlungsZeitplan[[#This Row],[GESAMTZAHLUNG]]-ZahlungsZeitplan[[#This Row],[ZINSEN]],"")</f>
        <v>1153.9193000745445</v>
      </c>
      <c r="I122" s="21">
        <f ca="1">IF(ZahlungsZeitplan[[#This Row],['#]]&lt;=($D$17*12),IF(ZahlungsZeitplan[[#This Row],['#]]&lt;&gt;"",ZahlungsZeitplan[[#This Row],[ANFANGSSALDO]]*(ZinsSatz/ZahlungenProJahr),""),IF(ZahlungsZeitplan[[#This Row],['#]]&lt;&gt;"",ZahlungsZeitplan[[#This Row],[ANFANGSSALDO]]*((ZinsSatz+$D$18)/ZahlungenProJahr),""))</f>
        <v>585.95985387473547</v>
      </c>
      <c r="J122" s="21">
        <f ca="1">IF(ZahlungsZeitplan[[#This Row],['#]]&lt;&gt;"",IF(ZahlungsZeitplan[[#This Row],[Zahlungen (Plan)]]+ZahlungsZeitplan[[#This Row],[SONDERZAHLUNG]]&lt;=ZahlungsZeitplan[[#This Row],[ANFANGSSALDO]],ZahlungsZeitplan[[#This Row],[ANFANGSSALDO]]-ZahlungsZeitplan[[#This Row],[KAPITAL]],0),"")</f>
        <v>199746.60202840617</v>
      </c>
      <c r="K122" s="21">
        <f ca="1">IF(ZahlungsZeitplan[[#This Row],['#]]&lt;&gt;"",SUM(INDEX(ZahlungsZeitplan[ZINSEN],1,1):ZahlungsZeitplan[[#This Row],[ZINSEN]]),"")</f>
        <v>73734.517423334095</v>
      </c>
    </row>
    <row r="123" spans="2:11" x14ac:dyDescent="0.25">
      <c r="B123" s="19">
        <f ca="1">IF(DarlehenIstGut,IF(ROW()-ROW(ZahlungsZeitplan[[#Headers],['#]])&gt;PlanmäßigeAnzahlZahlungen,"",ROW()-ROW(ZahlungsZeitplan[[#Headers],['#]])),"")</f>
        <v>101</v>
      </c>
      <c r="C123" s="20">
        <f ca="1">IF(ZahlungsZeitplan[[#This Row],['#]]&lt;&gt;"",EOMONTH(DarlehensAnfangsDatum,ROW(ZahlungsZeitplan[[#This Row],['#]])-ROW(ZahlungsZeitplan[[#Headers],['#]])-2)+DAY(DarlehensAnfangsDatum),"")</f>
        <v>48341</v>
      </c>
      <c r="D123" s="21">
        <f ca="1">IF(ZahlungsZeitplan[[#This Row],['#]]&lt;&gt;"",IF(ROW()-ROW(ZahlungsZeitplan[[#Headers],[ANFANGSSALDO]])=1,DarlehensBetrag,INDEX(ZahlungsZeitplan[ENDSALDO],ROW()-ROW(ZahlungsZeitplan[[#Headers],[ANFANGSSALDO]])-1)),"")</f>
        <v>199746.60202840617</v>
      </c>
      <c r="E123" s="21">
        <f ca="1">IF(ZahlungsZeitplan[[#This Row],['#]]&lt;&gt;"",PlanmäßigeZahlung,"")</f>
        <v>1739.87915394928</v>
      </c>
      <c r="F12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3" s="21">
        <f ca="1">IF(ZahlungsZeitplan[[#This Row],['#]]&lt;&gt;"",ZahlungsZeitplan[[#This Row],[GESAMTZAHLUNG]]-ZahlungsZeitplan[[#This Row],[ZINSEN]],"")</f>
        <v>1157.2848980330953</v>
      </c>
      <c r="I123" s="21">
        <f ca="1">IF(ZahlungsZeitplan[[#This Row],['#]]&lt;=($D$17*12),IF(ZahlungsZeitplan[[#This Row],['#]]&lt;&gt;"",ZahlungsZeitplan[[#This Row],[ANFANGSSALDO]]*(ZinsSatz/ZahlungenProJahr),""),IF(ZahlungsZeitplan[[#This Row],['#]]&lt;&gt;"",ZahlungsZeitplan[[#This Row],[ANFANGSSALDO]]*((ZinsSatz+$D$18)/ZahlungenProJahr),""))</f>
        <v>582.59425591618469</v>
      </c>
      <c r="J123" s="21">
        <f ca="1">IF(ZahlungsZeitplan[[#This Row],['#]]&lt;&gt;"",IF(ZahlungsZeitplan[[#This Row],[Zahlungen (Plan)]]+ZahlungsZeitplan[[#This Row],[SONDERZAHLUNG]]&lt;=ZahlungsZeitplan[[#This Row],[ANFANGSSALDO]],ZahlungsZeitplan[[#This Row],[ANFANGSSALDO]]-ZahlungsZeitplan[[#This Row],[KAPITAL]],0),"")</f>
        <v>198589.31713037306</v>
      </c>
      <c r="K123" s="21">
        <f ca="1">IF(ZahlungsZeitplan[[#This Row],['#]]&lt;&gt;"",SUM(INDEX(ZahlungsZeitplan[ZINSEN],1,1):ZahlungsZeitplan[[#This Row],[ZINSEN]]),"")</f>
        <v>74317.111679250273</v>
      </c>
    </row>
    <row r="124" spans="2:11" x14ac:dyDescent="0.25">
      <c r="B124" s="19">
        <f ca="1">IF(DarlehenIstGut,IF(ROW()-ROW(ZahlungsZeitplan[[#Headers],['#]])&gt;PlanmäßigeAnzahlZahlungen,"",ROW()-ROW(ZahlungsZeitplan[[#Headers],['#]])),"")</f>
        <v>102</v>
      </c>
      <c r="C124" s="20">
        <f ca="1">IF(ZahlungsZeitplan[[#This Row],['#]]&lt;&gt;"",EOMONTH(DarlehensAnfangsDatum,ROW(ZahlungsZeitplan[[#This Row],['#]])-ROW(ZahlungsZeitplan[[#Headers],['#]])-2)+DAY(DarlehensAnfangsDatum),"")</f>
        <v>48372</v>
      </c>
      <c r="D124" s="21">
        <f ca="1">IF(ZahlungsZeitplan[[#This Row],['#]]&lt;&gt;"",IF(ROW()-ROW(ZahlungsZeitplan[[#Headers],[ANFANGSSALDO]])=1,DarlehensBetrag,INDEX(ZahlungsZeitplan[ENDSALDO],ROW()-ROW(ZahlungsZeitplan[[#Headers],[ANFANGSSALDO]])-1)),"")</f>
        <v>198589.31713037306</v>
      </c>
      <c r="E124" s="21">
        <f ca="1">IF(ZahlungsZeitplan[[#This Row],['#]]&lt;&gt;"",PlanmäßigeZahlung,"")</f>
        <v>1739.87915394928</v>
      </c>
      <c r="F12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4" s="21">
        <f ca="1">IF(ZahlungsZeitplan[[#This Row],['#]]&lt;&gt;"",ZahlungsZeitplan[[#This Row],[GESAMTZAHLUNG]]-ZahlungsZeitplan[[#This Row],[ZINSEN]],"")</f>
        <v>1160.6603123190253</v>
      </c>
      <c r="I124" s="21">
        <f ca="1">IF(ZahlungsZeitplan[[#This Row],['#]]&lt;=($D$17*12),IF(ZahlungsZeitplan[[#This Row],['#]]&lt;&gt;"",ZahlungsZeitplan[[#This Row],[ANFANGSSALDO]]*(ZinsSatz/ZahlungenProJahr),""),IF(ZahlungsZeitplan[[#This Row],['#]]&lt;&gt;"",ZahlungsZeitplan[[#This Row],[ANFANGSSALDO]]*((ZinsSatz+$D$18)/ZahlungenProJahr),""))</f>
        <v>579.21884163025481</v>
      </c>
      <c r="J124" s="21">
        <f ca="1">IF(ZahlungsZeitplan[[#This Row],['#]]&lt;&gt;"",IF(ZahlungsZeitplan[[#This Row],[Zahlungen (Plan)]]+ZahlungsZeitplan[[#This Row],[SONDERZAHLUNG]]&lt;=ZahlungsZeitplan[[#This Row],[ANFANGSSALDO]],ZahlungsZeitplan[[#This Row],[ANFANGSSALDO]]-ZahlungsZeitplan[[#This Row],[KAPITAL]],0),"")</f>
        <v>197428.65681805403</v>
      </c>
      <c r="K124" s="21">
        <f ca="1">IF(ZahlungsZeitplan[[#This Row],['#]]&lt;&gt;"",SUM(INDEX(ZahlungsZeitplan[ZINSEN],1,1):ZahlungsZeitplan[[#This Row],[ZINSEN]]),"")</f>
        <v>74896.330520880525</v>
      </c>
    </row>
    <row r="125" spans="2:11" x14ac:dyDescent="0.25">
      <c r="B125" s="19">
        <f ca="1">IF(DarlehenIstGut,IF(ROW()-ROW(ZahlungsZeitplan[[#Headers],['#]])&gt;PlanmäßigeAnzahlZahlungen,"",ROW()-ROW(ZahlungsZeitplan[[#Headers],['#]])),"")</f>
        <v>103</v>
      </c>
      <c r="C125" s="20">
        <f ca="1">IF(ZahlungsZeitplan[[#This Row],['#]]&lt;&gt;"",EOMONTH(DarlehensAnfangsDatum,ROW(ZahlungsZeitplan[[#This Row],['#]])-ROW(ZahlungsZeitplan[[#Headers],['#]])-2)+DAY(DarlehensAnfangsDatum),"")</f>
        <v>48402</v>
      </c>
      <c r="D125" s="21">
        <f ca="1">IF(ZahlungsZeitplan[[#This Row],['#]]&lt;&gt;"",IF(ROW()-ROW(ZahlungsZeitplan[[#Headers],[ANFANGSSALDO]])=1,DarlehensBetrag,INDEX(ZahlungsZeitplan[ENDSALDO],ROW()-ROW(ZahlungsZeitplan[[#Headers],[ANFANGSSALDO]])-1)),"")</f>
        <v>197428.65681805403</v>
      </c>
      <c r="E125" s="21">
        <f ca="1">IF(ZahlungsZeitplan[[#This Row],['#]]&lt;&gt;"",PlanmäßigeZahlung,"")</f>
        <v>1739.87915394928</v>
      </c>
      <c r="F12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5" s="21">
        <f ca="1">IF(ZahlungsZeitplan[[#This Row],['#]]&lt;&gt;"",ZahlungsZeitplan[[#This Row],[GESAMTZAHLUNG]]-ZahlungsZeitplan[[#This Row],[ZINSEN]],"")</f>
        <v>1164.0455715632888</v>
      </c>
      <c r="I125" s="21">
        <f ca="1">IF(ZahlungsZeitplan[[#This Row],['#]]&lt;=($D$17*12),IF(ZahlungsZeitplan[[#This Row],['#]]&lt;&gt;"",ZahlungsZeitplan[[#This Row],[ANFANGSSALDO]]*(ZinsSatz/ZahlungenProJahr),""),IF(ZahlungsZeitplan[[#This Row],['#]]&lt;&gt;"",ZahlungsZeitplan[[#This Row],[ANFANGSSALDO]]*((ZinsSatz+$D$18)/ZahlungenProJahr),""))</f>
        <v>575.83358238599101</v>
      </c>
      <c r="J125" s="21">
        <f ca="1">IF(ZahlungsZeitplan[[#This Row],['#]]&lt;&gt;"",IF(ZahlungsZeitplan[[#This Row],[Zahlungen (Plan)]]+ZahlungsZeitplan[[#This Row],[SONDERZAHLUNG]]&lt;=ZahlungsZeitplan[[#This Row],[ANFANGSSALDO]],ZahlungsZeitplan[[#This Row],[ANFANGSSALDO]]-ZahlungsZeitplan[[#This Row],[KAPITAL]],0),"")</f>
        <v>196264.61124649073</v>
      </c>
      <c r="K125" s="21">
        <f ca="1">IF(ZahlungsZeitplan[[#This Row],['#]]&lt;&gt;"",SUM(INDEX(ZahlungsZeitplan[ZINSEN],1,1):ZahlungsZeitplan[[#This Row],[ZINSEN]]),"")</f>
        <v>75472.164103266521</v>
      </c>
    </row>
    <row r="126" spans="2:11" x14ac:dyDescent="0.25">
      <c r="B126" s="19">
        <f ca="1">IF(DarlehenIstGut,IF(ROW()-ROW(ZahlungsZeitplan[[#Headers],['#]])&gt;PlanmäßigeAnzahlZahlungen,"",ROW()-ROW(ZahlungsZeitplan[[#Headers],['#]])),"")</f>
        <v>104</v>
      </c>
      <c r="C126" s="20">
        <f ca="1">IF(ZahlungsZeitplan[[#This Row],['#]]&lt;&gt;"",EOMONTH(DarlehensAnfangsDatum,ROW(ZahlungsZeitplan[[#This Row],['#]])-ROW(ZahlungsZeitplan[[#Headers],['#]])-2)+DAY(DarlehensAnfangsDatum),"")</f>
        <v>48433</v>
      </c>
      <c r="D126" s="21">
        <f ca="1">IF(ZahlungsZeitplan[[#This Row],['#]]&lt;&gt;"",IF(ROW()-ROW(ZahlungsZeitplan[[#Headers],[ANFANGSSALDO]])=1,DarlehensBetrag,INDEX(ZahlungsZeitplan[ENDSALDO],ROW()-ROW(ZahlungsZeitplan[[#Headers],[ANFANGSSALDO]])-1)),"")</f>
        <v>196264.61124649073</v>
      </c>
      <c r="E126" s="21">
        <f ca="1">IF(ZahlungsZeitplan[[#This Row],['#]]&lt;&gt;"",PlanmäßigeZahlung,"")</f>
        <v>1739.87915394928</v>
      </c>
      <c r="F12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6" s="21">
        <f ca="1">IF(ZahlungsZeitplan[[#This Row],['#]]&lt;&gt;"",ZahlungsZeitplan[[#This Row],[GESAMTZAHLUNG]]-ZahlungsZeitplan[[#This Row],[ZINSEN]],"")</f>
        <v>1167.4407044803486</v>
      </c>
      <c r="I126" s="21">
        <f ca="1">IF(ZahlungsZeitplan[[#This Row],['#]]&lt;=($D$17*12),IF(ZahlungsZeitplan[[#This Row],['#]]&lt;&gt;"",ZahlungsZeitplan[[#This Row],[ANFANGSSALDO]]*(ZinsSatz/ZahlungenProJahr),""),IF(ZahlungsZeitplan[[#This Row],['#]]&lt;&gt;"",ZahlungsZeitplan[[#This Row],[ANFANGSSALDO]]*((ZinsSatz+$D$18)/ZahlungenProJahr),""))</f>
        <v>572.43844946893137</v>
      </c>
      <c r="J126" s="21">
        <f ca="1">IF(ZahlungsZeitplan[[#This Row],['#]]&lt;&gt;"",IF(ZahlungsZeitplan[[#This Row],[Zahlungen (Plan)]]+ZahlungsZeitplan[[#This Row],[SONDERZAHLUNG]]&lt;=ZahlungsZeitplan[[#This Row],[ANFANGSSALDO]],ZahlungsZeitplan[[#This Row],[ANFANGSSALDO]]-ZahlungsZeitplan[[#This Row],[KAPITAL]],0),"")</f>
        <v>195097.1705420104</v>
      </c>
      <c r="K126" s="21">
        <f ca="1">IF(ZahlungsZeitplan[[#This Row],['#]]&lt;&gt;"",SUM(INDEX(ZahlungsZeitplan[ZINSEN],1,1):ZahlungsZeitplan[[#This Row],[ZINSEN]]),"")</f>
        <v>76044.60255273545</v>
      </c>
    </row>
    <row r="127" spans="2:11" x14ac:dyDescent="0.25">
      <c r="B127" s="19">
        <f ca="1">IF(DarlehenIstGut,IF(ROW()-ROW(ZahlungsZeitplan[[#Headers],['#]])&gt;PlanmäßigeAnzahlZahlungen,"",ROW()-ROW(ZahlungsZeitplan[[#Headers],['#]])),"")</f>
        <v>105</v>
      </c>
      <c r="C127" s="20">
        <f ca="1">IF(ZahlungsZeitplan[[#This Row],['#]]&lt;&gt;"",EOMONTH(DarlehensAnfangsDatum,ROW(ZahlungsZeitplan[[#This Row],['#]])-ROW(ZahlungsZeitplan[[#Headers],['#]])-2)+DAY(DarlehensAnfangsDatum),"")</f>
        <v>48464</v>
      </c>
      <c r="D127" s="21">
        <f ca="1">IF(ZahlungsZeitplan[[#This Row],['#]]&lt;&gt;"",IF(ROW()-ROW(ZahlungsZeitplan[[#Headers],[ANFANGSSALDO]])=1,DarlehensBetrag,INDEX(ZahlungsZeitplan[ENDSALDO],ROW()-ROW(ZahlungsZeitplan[[#Headers],[ANFANGSSALDO]])-1)),"")</f>
        <v>195097.1705420104</v>
      </c>
      <c r="E127" s="21">
        <f ca="1">IF(ZahlungsZeitplan[[#This Row],['#]]&lt;&gt;"",PlanmäßigeZahlung,"")</f>
        <v>1739.87915394928</v>
      </c>
      <c r="F12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7" s="21">
        <f ca="1">IF(ZahlungsZeitplan[[#This Row],['#]]&lt;&gt;"",ZahlungsZeitplan[[#This Row],[GESAMTZAHLUNG]]-ZahlungsZeitplan[[#This Row],[ZINSEN]],"")</f>
        <v>1170.8457398684163</v>
      </c>
      <c r="I127" s="21">
        <f ca="1">IF(ZahlungsZeitplan[[#This Row],['#]]&lt;=($D$17*12),IF(ZahlungsZeitplan[[#This Row],['#]]&lt;&gt;"",ZahlungsZeitplan[[#This Row],[ANFANGSSALDO]]*(ZinsSatz/ZahlungenProJahr),""),IF(ZahlungsZeitplan[[#This Row],['#]]&lt;&gt;"",ZahlungsZeitplan[[#This Row],[ANFANGSSALDO]]*((ZinsSatz+$D$18)/ZahlungenProJahr),""))</f>
        <v>569.03341408086374</v>
      </c>
      <c r="J127" s="21">
        <f ca="1">IF(ZahlungsZeitplan[[#This Row],['#]]&lt;&gt;"",IF(ZahlungsZeitplan[[#This Row],[Zahlungen (Plan)]]+ZahlungsZeitplan[[#This Row],[SONDERZAHLUNG]]&lt;=ZahlungsZeitplan[[#This Row],[ANFANGSSALDO]],ZahlungsZeitplan[[#This Row],[ANFANGSSALDO]]-ZahlungsZeitplan[[#This Row],[KAPITAL]],0),"")</f>
        <v>193926.32480214199</v>
      </c>
      <c r="K127" s="21">
        <f ca="1">IF(ZahlungsZeitplan[[#This Row],['#]]&lt;&gt;"",SUM(INDEX(ZahlungsZeitplan[ZINSEN],1,1):ZahlungsZeitplan[[#This Row],[ZINSEN]]),"")</f>
        <v>76613.63596681632</v>
      </c>
    </row>
    <row r="128" spans="2:11" x14ac:dyDescent="0.25">
      <c r="B128" s="19">
        <f ca="1">IF(DarlehenIstGut,IF(ROW()-ROW(ZahlungsZeitplan[[#Headers],['#]])&gt;PlanmäßigeAnzahlZahlungen,"",ROW()-ROW(ZahlungsZeitplan[[#Headers],['#]])),"")</f>
        <v>106</v>
      </c>
      <c r="C128" s="20">
        <f ca="1">IF(ZahlungsZeitplan[[#This Row],['#]]&lt;&gt;"",EOMONTH(DarlehensAnfangsDatum,ROW(ZahlungsZeitplan[[#This Row],['#]])-ROW(ZahlungsZeitplan[[#Headers],['#]])-2)+DAY(DarlehensAnfangsDatum),"")</f>
        <v>48494</v>
      </c>
      <c r="D128" s="21">
        <f ca="1">IF(ZahlungsZeitplan[[#This Row],['#]]&lt;&gt;"",IF(ROW()-ROW(ZahlungsZeitplan[[#Headers],[ANFANGSSALDO]])=1,DarlehensBetrag,INDEX(ZahlungsZeitplan[ENDSALDO],ROW()-ROW(ZahlungsZeitplan[[#Headers],[ANFANGSSALDO]])-1)),"")</f>
        <v>193926.32480214199</v>
      </c>
      <c r="E128" s="21">
        <f ca="1">IF(ZahlungsZeitplan[[#This Row],['#]]&lt;&gt;"",PlanmäßigeZahlung,"")</f>
        <v>1739.87915394928</v>
      </c>
      <c r="F12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8" s="21">
        <f ca="1">IF(ZahlungsZeitplan[[#This Row],['#]]&lt;&gt;"",ZahlungsZeitplan[[#This Row],[GESAMTZAHLUNG]]-ZahlungsZeitplan[[#This Row],[ZINSEN]],"")</f>
        <v>1174.2607066096991</v>
      </c>
      <c r="I128" s="21">
        <f ca="1">IF(ZahlungsZeitplan[[#This Row],['#]]&lt;=($D$17*12),IF(ZahlungsZeitplan[[#This Row],['#]]&lt;&gt;"",ZahlungsZeitplan[[#This Row],[ANFANGSSALDO]]*(ZinsSatz/ZahlungenProJahr),""),IF(ZahlungsZeitplan[[#This Row],['#]]&lt;&gt;"",ZahlungsZeitplan[[#This Row],[ANFANGSSALDO]]*((ZinsSatz+$D$18)/ZahlungenProJahr),""))</f>
        <v>565.61844733958083</v>
      </c>
      <c r="J128" s="21">
        <f ca="1">IF(ZahlungsZeitplan[[#This Row],['#]]&lt;&gt;"",IF(ZahlungsZeitplan[[#This Row],[Zahlungen (Plan)]]+ZahlungsZeitplan[[#This Row],[SONDERZAHLUNG]]&lt;=ZahlungsZeitplan[[#This Row],[ANFANGSSALDO]],ZahlungsZeitplan[[#This Row],[ANFANGSSALDO]]-ZahlungsZeitplan[[#This Row],[KAPITAL]],0),"")</f>
        <v>192752.06409553229</v>
      </c>
      <c r="K128" s="21">
        <f ca="1">IF(ZahlungsZeitplan[[#This Row],['#]]&lt;&gt;"",SUM(INDEX(ZahlungsZeitplan[ZINSEN],1,1):ZahlungsZeitplan[[#This Row],[ZINSEN]]),"")</f>
        <v>77179.254414155905</v>
      </c>
    </row>
    <row r="129" spans="2:11" x14ac:dyDescent="0.25">
      <c r="B129" s="19">
        <f ca="1">IF(DarlehenIstGut,IF(ROW()-ROW(ZahlungsZeitplan[[#Headers],['#]])&gt;PlanmäßigeAnzahlZahlungen,"",ROW()-ROW(ZahlungsZeitplan[[#Headers],['#]])),"")</f>
        <v>107</v>
      </c>
      <c r="C129" s="20">
        <f ca="1">IF(ZahlungsZeitplan[[#This Row],['#]]&lt;&gt;"",EOMONTH(DarlehensAnfangsDatum,ROW(ZahlungsZeitplan[[#This Row],['#]])-ROW(ZahlungsZeitplan[[#Headers],['#]])-2)+DAY(DarlehensAnfangsDatum),"")</f>
        <v>48525</v>
      </c>
      <c r="D129" s="21">
        <f ca="1">IF(ZahlungsZeitplan[[#This Row],['#]]&lt;&gt;"",IF(ROW()-ROW(ZahlungsZeitplan[[#Headers],[ANFANGSSALDO]])=1,DarlehensBetrag,INDEX(ZahlungsZeitplan[ENDSALDO],ROW()-ROW(ZahlungsZeitplan[[#Headers],[ANFANGSSALDO]])-1)),"")</f>
        <v>192752.06409553229</v>
      </c>
      <c r="E129" s="21">
        <f ca="1">IF(ZahlungsZeitplan[[#This Row],['#]]&lt;&gt;"",PlanmäßigeZahlung,"")</f>
        <v>1739.87915394928</v>
      </c>
      <c r="F12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29" s="21">
        <f ca="1">IF(ZahlungsZeitplan[[#This Row],['#]]&lt;&gt;"",ZahlungsZeitplan[[#This Row],[GESAMTZAHLUNG]]-ZahlungsZeitplan[[#This Row],[ZINSEN]],"")</f>
        <v>1177.6856336706442</v>
      </c>
      <c r="I129" s="21">
        <f ca="1">IF(ZahlungsZeitplan[[#This Row],['#]]&lt;=($D$17*12),IF(ZahlungsZeitplan[[#This Row],['#]]&lt;&gt;"",ZahlungsZeitplan[[#This Row],[ANFANGSSALDO]]*(ZinsSatz/ZahlungenProJahr),""),IF(ZahlungsZeitplan[[#This Row],['#]]&lt;&gt;"",ZahlungsZeitplan[[#This Row],[ANFANGSSALDO]]*((ZinsSatz+$D$18)/ZahlungenProJahr),""))</f>
        <v>562.1935202786359</v>
      </c>
      <c r="J129" s="21">
        <f ca="1">IF(ZahlungsZeitplan[[#This Row],['#]]&lt;&gt;"",IF(ZahlungsZeitplan[[#This Row],[Zahlungen (Plan)]]+ZahlungsZeitplan[[#This Row],[SONDERZAHLUNG]]&lt;=ZahlungsZeitplan[[#This Row],[ANFANGSSALDO]],ZahlungsZeitplan[[#This Row],[ANFANGSSALDO]]-ZahlungsZeitplan[[#This Row],[KAPITAL]],0),"")</f>
        <v>191574.37846186163</v>
      </c>
      <c r="K129" s="21">
        <f ca="1">IF(ZahlungsZeitplan[[#This Row],['#]]&lt;&gt;"",SUM(INDEX(ZahlungsZeitplan[ZINSEN],1,1):ZahlungsZeitplan[[#This Row],[ZINSEN]]),"")</f>
        <v>77741.447934434545</v>
      </c>
    </row>
    <row r="130" spans="2:11" x14ac:dyDescent="0.25">
      <c r="B130" s="19">
        <f ca="1">IF(DarlehenIstGut,IF(ROW()-ROW(ZahlungsZeitplan[[#Headers],['#]])&gt;PlanmäßigeAnzahlZahlungen,"",ROW()-ROW(ZahlungsZeitplan[[#Headers],['#]])),"")</f>
        <v>108</v>
      </c>
      <c r="C130" s="20">
        <f ca="1">IF(ZahlungsZeitplan[[#This Row],['#]]&lt;&gt;"",EOMONTH(DarlehensAnfangsDatum,ROW(ZahlungsZeitplan[[#This Row],['#]])-ROW(ZahlungsZeitplan[[#Headers],['#]])-2)+DAY(DarlehensAnfangsDatum),"")</f>
        <v>48555</v>
      </c>
      <c r="D130" s="21">
        <f ca="1">IF(ZahlungsZeitplan[[#This Row],['#]]&lt;&gt;"",IF(ROW()-ROW(ZahlungsZeitplan[[#Headers],[ANFANGSSALDO]])=1,DarlehensBetrag,INDEX(ZahlungsZeitplan[ENDSALDO],ROW()-ROW(ZahlungsZeitplan[[#Headers],[ANFANGSSALDO]])-1)),"")</f>
        <v>191574.37846186163</v>
      </c>
      <c r="E130" s="21">
        <f ca="1">IF(ZahlungsZeitplan[[#This Row],['#]]&lt;&gt;"",PlanmäßigeZahlung,"")</f>
        <v>1739.87915394928</v>
      </c>
      <c r="F13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0" s="21">
        <f ca="1">IF(ZahlungsZeitplan[[#This Row],['#]]&lt;&gt;"",ZahlungsZeitplan[[#This Row],[GESAMTZAHLUNG]]-ZahlungsZeitplan[[#This Row],[ZINSEN]],"")</f>
        <v>1181.1205501021836</v>
      </c>
      <c r="I130" s="21">
        <f ca="1">IF(ZahlungsZeitplan[[#This Row],['#]]&lt;=($D$17*12),IF(ZahlungsZeitplan[[#This Row],['#]]&lt;&gt;"",ZahlungsZeitplan[[#This Row],[ANFANGSSALDO]]*(ZinsSatz/ZahlungenProJahr),""),IF(ZahlungsZeitplan[[#This Row],['#]]&lt;&gt;"",ZahlungsZeitplan[[#This Row],[ANFANGSSALDO]]*((ZinsSatz+$D$18)/ZahlungenProJahr),""))</f>
        <v>558.75860384709642</v>
      </c>
      <c r="J130" s="21">
        <f ca="1">IF(ZahlungsZeitplan[[#This Row],['#]]&lt;&gt;"",IF(ZahlungsZeitplan[[#This Row],[Zahlungen (Plan)]]+ZahlungsZeitplan[[#This Row],[SONDERZAHLUNG]]&lt;=ZahlungsZeitplan[[#This Row],[ANFANGSSALDO]],ZahlungsZeitplan[[#This Row],[ANFANGSSALDO]]-ZahlungsZeitplan[[#This Row],[KAPITAL]],0),"")</f>
        <v>190393.25791175946</v>
      </c>
      <c r="K130" s="21">
        <f ca="1">IF(ZahlungsZeitplan[[#This Row],['#]]&lt;&gt;"",SUM(INDEX(ZahlungsZeitplan[ZINSEN],1,1):ZahlungsZeitplan[[#This Row],[ZINSEN]]),"")</f>
        <v>78300.206538281636</v>
      </c>
    </row>
    <row r="131" spans="2:11" x14ac:dyDescent="0.25">
      <c r="B131" s="19">
        <f ca="1">IF(DarlehenIstGut,IF(ROW()-ROW(ZahlungsZeitplan[[#Headers],['#]])&gt;PlanmäßigeAnzahlZahlungen,"",ROW()-ROW(ZahlungsZeitplan[[#Headers],['#]])),"")</f>
        <v>109</v>
      </c>
      <c r="C131" s="20">
        <f ca="1">IF(ZahlungsZeitplan[[#This Row],['#]]&lt;&gt;"",EOMONTH(DarlehensAnfangsDatum,ROW(ZahlungsZeitplan[[#This Row],['#]])-ROW(ZahlungsZeitplan[[#Headers],['#]])-2)+DAY(DarlehensAnfangsDatum),"")</f>
        <v>48586</v>
      </c>
      <c r="D131" s="21">
        <f ca="1">IF(ZahlungsZeitplan[[#This Row],['#]]&lt;&gt;"",IF(ROW()-ROW(ZahlungsZeitplan[[#Headers],[ANFANGSSALDO]])=1,DarlehensBetrag,INDEX(ZahlungsZeitplan[ENDSALDO],ROW()-ROW(ZahlungsZeitplan[[#Headers],[ANFANGSSALDO]])-1)),"")</f>
        <v>190393.25791175946</v>
      </c>
      <c r="E131" s="21">
        <f ca="1">IF(ZahlungsZeitplan[[#This Row],['#]]&lt;&gt;"",PlanmäßigeZahlung,"")</f>
        <v>1739.87915394928</v>
      </c>
      <c r="F13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1" s="21">
        <f ca="1">IF(ZahlungsZeitplan[[#This Row],['#]]&lt;&gt;"",ZahlungsZeitplan[[#This Row],[GESAMTZAHLUNG]]-ZahlungsZeitplan[[#This Row],[ZINSEN]],"")</f>
        <v>1184.5654850399815</v>
      </c>
      <c r="I131" s="21">
        <f ca="1">IF(ZahlungsZeitplan[[#This Row],['#]]&lt;=($D$17*12),IF(ZahlungsZeitplan[[#This Row],['#]]&lt;&gt;"",ZahlungsZeitplan[[#This Row],[ANFANGSSALDO]]*(ZinsSatz/ZahlungenProJahr),""),IF(ZahlungsZeitplan[[#This Row],['#]]&lt;&gt;"",ZahlungsZeitplan[[#This Row],[ANFANGSSALDO]]*((ZinsSatz+$D$18)/ZahlungenProJahr),""))</f>
        <v>555.31366890929849</v>
      </c>
      <c r="J131" s="21">
        <f ca="1">IF(ZahlungsZeitplan[[#This Row],['#]]&lt;&gt;"",IF(ZahlungsZeitplan[[#This Row],[Zahlungen (Plan)]]+ZahlungsZeitplan[[#This Row],[SONDERZAHLUNG]]&lt;=ZahlungsZeitplan[[#This Row],[ANFANGSSALDO]],ZahlungsZeitplan[[#This Row],[ANFANGSSALDO]]-ZahlungsZeitplan[[#This Row],[KAPITAL]],0),"")</f>
        <v>189208.69242671947</v>
      </c>
      <c r="K131" s="21">
        <f ca="1">IF(ZahlungsZeitplan[[#This Row],['#]]&lt;&gt;"",SUM(INDEX(ZahlungsZeitplan[ZINSEN],1,1):ZahlungsZeitplan[[#This Row],[ZINSEN]]),"")</f>
        <v>78855.52020719093</v>
      </c>
    </row>
    <row r="132" spans="2:11" x14ac:dyDescent="0.25">
      <c r="B132" s="19">
        <f ca="1">IF(DarlehenIstGut,IF(ROW()-ROW(ZahlungsZeitplan[[#Headers],['#]])&gt;PlanmäßigeAnzahlZahlungen,"",ROW()-ROW(ZahlungsZeitplan[[#Headers],['#]])),"")</f>
        <v>110</v>
      </c>
      <c r="C132" s="20">
        <f ca="1">IF(ZahlungsZeitplan[[#This Row],['#]]&lt;&gt;"",EOMONTH(DarlehensAnfangsDatum,ROW(ZahlungsZeitplan[[#This Row],['#]])-ROW(ZahlungsZeitplan[[#Headers],['#]])-2)+DAY(DarlehensAnfangsDatum),"")</f>
        <v>48617</v>
      </c>
      <c r="D132" s="21">
        <f ca="1">IF(ZahlungsZeitplan[[#This Row],['#]]&lt;&gt;"",IF(ROW()-ROW(ZahlungsZeitplan[[#Headers],[ANFANGSSALDO]])=1,DarlehensBetrag,INDEX(ZahlungsZeitplan[ENDSALDO],ROW()-ROW(ZahlungsZeitplan[[#Headers],[ANFANGSSALDO]])-1)),"")</f>
        <v>189208.69242671947</v>
      </c>
      <c r="E132" s="21">
        <f ca="1">IF(ZahlungsZeitplan[[#This Row],['#]]&lt;&gt;"",PlanmäßigeZahlung,"")</f>
        <v>1739.87915394928</v>
      </c>
      <c r="F13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2" s="21">
        <f ca="1">IF(ZahlungsZeitplan[[#This Row],['#]]&lt;&gt;"",ZahlungsZeitplan[[#This Row],[GESAMTZAHLUNG]]-ZahlungsZeitplan[[#This Row],[ZINSEN]],"")</f>
        <v>1188.0204677046813</v>
      </c>
      <c r="I132" s="21">
        <f ca="1">IF(ZahlungsZeitplan[[#This Row],['#]]&lt;=($D$17*12),IF(ZahlungsZeitplan[[#This Row],['#]]&lt;&gt;"",ZahlungsZeitplan[[#This Row],[ANFANGSSALDO]]*(ZinsSatz/ZahlungenProJahr),""),IF(ZahlungsZeitplan[[#This Row],['#]]&lt;&gt;"",ZahlungsZeitplan[[#This Row],[ANFANGSSALDO]]*((ZinsSatz+$D$18)/ZahlungenProJahr),""))</f>
        <v>551.85868624459852</v>
      </c>
      <c r="J132" s="21">
        <f ca="1">IF(ZahlungsZeitplan[[#This Row],['#]]&lt;&gt;"",IF(ZahlungsZeitplan[[#This Row],[Zahlungen (Plan)]]+ZahlungsZeitplan[[#This Row],[SONDERZAHLUNG]]&lt;=ZahlungsZeitplan[[#This Row],[ANFANGSSALDO]],ZahlungsZeitplan[[#This Row],[ANFANGSSALDO]]-ZahlungsZeitplan[[#This Row],[KAPITAL]],0),"")</f>
        <v>188020.67195901478</v>
      </c>
      <c r="K132" s="21">
        <f ca="1">IF(ZahlungsZeitplan[[#This Row],['#]]&lt;&gt;"",SUM(INDEX(ZahlungsZeitplan[ZINSEN],1,1):ZahlungsZeitplan[[#This Row],[ZINSEN]]),"")</f>
        <v>79407.378893435525</v>
      </c>
    </row>
    <row r="133" spans="2:11" x14ac:dyDescent="0.25">
      <c r="B133" s="19">
        <f ca="1">IF(DarlehenIstGut,IF(ROW()-ROW(ZahlungsZeitplan[[#Headers],['#]])&gt;PlanmäßigeAnzahlZahlungen,"",ROW()-ROW(ZahlungsZeitplan[[#Headers],['#]])),"")</f>
        <v>111</v>
      </c>
      <c r="C133" s="20">
        <f ca="1">IF(ZahlungsZeitplan[[#This Row],['#]]&lt;&gt;"",EOMONTH(DarlehensAnfangsDatum,ROW(ZahlungsZeitplan[[#This Row],['#]])-ROW(ZahlungsZeitplan[[#Headers],['#]])-2)+DAY(DarlehensAnfangsDatum),"")</f>
        <v>48645</v>
      </c>
      <c r="D133" s="21">
        <f ca="1">IF(ZahlungsZeitplan[[#This Row],['#]]&lt;&gt;"",IF(ROW()-ROW(ZahlungsZeitplan[[#Headers],[ANFANGSSALDO]])=1,DarlehensBetrag,INDEX(ZahlungsZeitplan[ENDSALDO],ROW()-ROW(ZahlungsZeitplan[[#Headers],[ANFANGSSALDO]])-1)),"")</f>
        <v>188020.67195901478</v>
      </c>
      <c r="E133" s="21">
        <f ca="1">IF(ZahlungsZeitplan[[#This Row],['#]]&lt;&gt;"",PlanmäßigeZahlung,"")</f>
        <v>1739.87915394928</v>
      </c>
      <c r="F13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3" s="21">
        <f ca="1">IF(ZahlungsZeitplan[[#This Row],['#]]&lt;&gt;"",ZahlungsZeitplan[[#This Row],[GESAMTZAHLUNG]]-ZahlungsZeitplan[[#This Row],[ZINSEN]],"")</f>
        <v>1191.4855274021534</v>
      </c>
      <c r="I133" s="21">
        <f ca="1">IF(ZahlungsZeitplan[[#This Row],['#]]&lt;=($D$17*12),IF(ZahlungsZeitplan[[#This Row],['#]]&lt;&gt;"",ZahlungsZeitplan[[#This Row],[ANFANGSSALDO]]*(ZinsSatz/ZahlungenProJahr),""),IF(ZahlungsZeitplan[[#This Row],['#]]&lt;&gt;"",ZahlungsZeitplan[[#This Row],[ANFANGSSALDO]]*((ZinsSatz+$D$18)/ZahlungenProJahr),""))</f>
        <v>548.39362654712647</v>
      </c>
      <c r="J133" s="21">
        <f ca="1">IF(ZahlungsZeitplan[[#This Row],['#]]&lt;&gt;"",IF(ZahlungsZeitplan[[#This Row],[Zahlungen (Plan)]]+ZahlungsZeitplan[[#This Row],[SONDERZAHLUNG]]&lt;=ZahlungsZeitplan[[#This Row],[ANFANGSSALDO]],ZahlungsZeitplan[[#This Row],[ANFANGSSALDO]]-ZahlungsZeitplan[[#This Row],[KAPITAL]],0),"")</f>
        <v>186829.18643161264</v>
      </c>
      <c r="K133" s="21">
        <f ca="1">IF(ZahlungsZeitplan[[#This Row],['#]]&lt;&gt;"",SUM(INDEX(ZahlungsZeitplan[ZINSEN],1,1):ZahlungsZeitplan[[#This Row],[ZINSEN]]),"")</f>
        <v>79955.772519982653</v>
      </c>
    </row>
    <row r="134" spans="2:11" x14ac:dyDescent="0.25">
      <c r="B134" s="19">
        <f ca="1">IF(DarlehenIstGut,IF(ROW()-ROW(ZahlungsZeitplan[[#Headers],['#]])&gt;PlanmäßigeAnzahlZahlungen,"",ROW()-ROW(ZahlungsZeitplan[[#Headers],['#]])),"")</f>
        <v>112</v>
      </c>
      <c r="C134" s="20">
        <f ca="1">IF(ZahlungsZeitplan[[#This Row],['#]]&lt;&gt;"",EOMONTH(DarlehensAnfangsDatum,ROW(ZahlungsZeitplan[[#This Row],['#]])-ROW(ZahlungsZeitplan[[#Headers],['#]])-2)+DAY(DarlehensAnfangsDatum),"")</f>
        <v>48676</v>
      </c>
      <c r="D134" s="21">
        <f ca="1">IF(ZahlungsZeitplan[[#This Row],['#]]&lt;&gt;"",IF(ROW()-ROW(ZahlungsZeitplan[[#Headers],[ANFANGSSALDO]])=1,DarlehensBetrag,INDEX(ZahlungsZeitplan[ENDSALDO],ROW()-ROW(ZahlungsZeitplan[[#Headers],[ANFANGSSALDO]])-1)),"")</f>
        <v>186829.18643161264</v>
      </c>
      <c r="E134" s="21">
        <f ca="1">IF(ZahlungsZeitplan[[#This Row],['#]]&lt;&gt;"",PlanmäßigeZahlung,"")</f>
        <v>1739.87915394928</v>
      </c>
      <c r="F13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4" s="21">
        <f ca="1">IF(ZahlungsZeitplan[[#This Row],['#]]&lt;&gt;"",ZahlungsZeitplan[[#This Row],[GESAMTZAHLUNG]]-ZahlungsZeitplan[[#This Row],[ZINSEN]],"")</f>
        <v>1194.960693523743</v>
      </c>
      <c r="I134" s="21">
        <f ca="1">IF(ZahlungsZeitplan[[#This Row],['#]]&lt;=($D$17*12),IF(ZahlungsZeitplan[[#This Row],['#]]&lt;&gt;"",ZahlungsZeitplan[[#This Row],[ANFANGSSALDO]]*(ZinsSatz/ZahlungenProJahr),""),IF(ZahlungsZeitplan[[#This Row],['#]]&lt;&gt;"",ZahlungsZeitplan[[#This Row],[ANFANGSSALDO]]*((ZinsSatz+$D$18)/ZahlungenProJahr),""))</f>
        <v>544.91846042553686</v>
      </c>
      <c r="J134" s="21">
        <f ca="1">IF(ZahlungsZeitplan[[#This Row],['#]]&lt;&gt;"",IF(ZahlungsZeitplan[[#This Row],[Zahlungen (Plan)]]+ZahlungsZeitplan[[#This Row],[SONDERZAHLUNG]]&lt;=ZahlungsZeitplan[[#This Row],[ANFANGSSALDO]],ZahlungsZeitplan[[#This Row],[ANFANGSSALDO]]-ZahlungsZeitplan[[#This Row],[KAPITAL]],0),"")</f>
        <v>185634.22573808889</v>
      </c>
      <c r="K134" s="21">
        <f ca="1">IF(ZahlungsZeitplan[[#This Row],['#]]&lt;&gt;"",SUM(INDEX(ZahlungsZeitplan[ZINSEN],1,1):ZahlungsZeitplan[[#This Row],[ZINSEN]]),"")</f>
        <v>80500.690980408195</v>
      </c>
    </row>
    <row r="135" spans="2:11" x14ac:dyDescent="0.25">
      <c r="B135" s="19">
        <f ca="1">IF(DarlehenIstGut,IF(ROW()-ROW(ZahlungsZeitplan[[#Headers],['#]])&gt;PlanmäßigeAnzahlZahlungen,"",ROW()-ROW(ZahlungsZeitplan[[#Headers],['#]])),"")</f>
        <v>113</v>
      </c>
      <c r="C135" s="20">
        <f ca="1">IF(ZahlungsZeitplan[[#This Row],['#]]&lt;&gt;"",EOMONTH(DarlehensAnfangsDatum,ROW(ZahlungsZeitplan[[#This Row],['#]])-ROW(ZahlungsZeitplan[[#Headers],['#]])-2)+DAY(DarlehensAnfangsDatum),"")</f>
        <v>48706</v>
      </c>
      <c r="D135" s="21">
        <f ca="1">IF(ZahlungsZeitplan[[#This Row],['#]]&lt;&gt;"",IF(ROW()-ROW(ZahlungsZeitplan[[#Headers],[ANFANGSSALDO]])=1,DarlehensBetrag,INDEX(ZahlungsZeitplan[ENDSALDO],ROW()-ROW(ZahlungsZeitplan[[#Headers],[ANFANGSSALDO]])-1)),"")</f>
        <v>185634.22573808889</v>
      </c>
      <c r="E135" s="21">
        <f ca="1">IF(ZahlungsZeitplan[[#This Row],['#]]&lt;&gt;"",PlanmäßigeZahlung,"")</f>
        <v>1739.87915394928</v>
      </c>
      <c r="F13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5" s="21">
        <f ca="1">IF(ZahlungsZeitplan[[#This Row],['#]]&lt;&gt;"",ZahlungsZeitplan[[#This Row],[GESAMTZAHLUNG]]-ZahlungsZeitplan[[#This Row],[ZINSEN]],"")</f>
        <v>1198.4459955465206</v>
      </c>
      <c r="I135" s="21">
        <f ca="1">IF(ZahlungsZeitplan[[#This Row],['#]]&lt;=($D$17*12),IF(ZahlungsZeitplan[[#This Row],['#]]&lt;&gt;"",ZahlungsZeitplan[[#This Row],[ANFANGSSALDO]]*(ZinsSatz/ZahlungenProJahr),""),IF(ZahlungsZeitplan[[#This Row],['#]]&lt;&gt;"",ZahlungsZeitplan[[#This Row],[ANFANGSSALDO]]*((ZinsSatz+$D$18)/ZahlungenProJahr),""))</f>
        <v>541.43315840275932</v>
      </c>
      <c r="J135" s="21">
        <f ca="1">IF(ZahlungsZeitplan[[#This Row],['#]]&lt;&gt;"",IF(ZahlungsZeitplan[[#This Row],[Zahlungen (Plan)]]+ZahlungsZeitplan[[#This Row],[SONDERZAHLUNG]]&lt;=ZahlungsZeitplan[[#This Row],[ANFANGSSALDO]],ZahlungsZeitplan[[#This Row],[ANFANGSSALDO]]-ZahlungsZeitplan[[#This Row],[KAPITAL]],0),"")</f>
        <v>184435.77974254236</v>
      </c>
      <c r="K135" s="21">
        <f ca="1">IF(ZahlungsZeitplan[[#This Row],['#]]&lt;&gt;"",SUM(INDEX(ZahlungsZeitplan[ZINSEN],1,1):ZahlungsZeitplan[[#This Row],[ZINSEN]]),"")</f>
        <v>81042.124138810948</v>
      </c>
    </row>
    <row r="136" spans="2:11" x14ac:dyDescent="0.25">
      <c r="B136" s="19">
        <f ca="1">IF(DarlehenIstGut,IF(ROW()-ROW(ZahlungsZeitplan[[#Headers],['#]])&gt;PlanmäßigeAnzahlZahlungen,"",ROW()-ROW(ZahlungsZeitplan[[#Headers],['#]])),"")</f>
        <v>114</v>
      </c>
      <c r="C136" s="20">
        <f ca="1">IF(ZahlungsZeitplan[[#This Row],['#]]&lt;&gt;"",EOMONTH(DarlehensAnfangsDatum,ROW(ZahlungsZeitplan[[#This Row],['#]])-ROW(ZahlungsZeitplan[[#Headers],['#]])-2)+DAY(DarlehensAnfangsDatum),"")</f>
        <v>48737</v>
      </c>
      <c r="D136" s="21">
        <f ca="1">IF(ZahlungsZeitplan[[#This Row],['#]]&lt;&gt;"",IF(ROW()-ROW(ZahlungsZeitplan[[#Headers],[ANFANGSSALDO]])=1,DarlehensBetrag,INDEX(ZahlungsZeitplan[ENDSALDO],ROW()-ROW(ZahlungsZeitplan[[#Headers],[ANFANGSSALDO]])-1)),"")</f>
        <v>184435.77974254236</v>
      </c>
      <c r="E136" s="21">
        <f ca="1">IF(ZahlungsZeitplan[[#This Row],['#]]&lt;&gt;"",PlanmäßigeZahlung,"")</f>
        <v>1739.87915394928</v>
      </c>
      <c r="F13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6" s="21">
        <f ca="1">IF(ZahlungsZeitplan[[#This Row],['#]]&lt;&gt;"",ZahlungsZeitplan[[#This Row],[GESAMTZAHLUNG]]-ZahlungsZeitplan[[#This Row],[ZINSEN]],"")</f>
        <v>1201.9414630335314</v>
      </c>
      <c r="I136" s="21">
        <f ca="1">IF(ZahlungsZeitplan[[#This Row],['#]]&lt;=($D$17*12),IF(ZahlungsZeitplan[[#This Row],['#]]&lt;&gt;"",ZahlungsZeitplan[[#This Row],[ANFANGSSALDO]]*(ZinsSatz/ZahlungenProJahr),""),IF(ZahlungsZeitplan[[#This Row],['#]]&lt;&gt;"",ZahlungsZeitplan[[#This Row],[ANFANGSSALDO]]*((ZinsSatz+$D$18)/ZahlungenProJahr),""))</f>
        <v>537.93769091574859</v>
      </c>
      <c r="J136" s="21">
        <f ca="1">IF(ZahlungsZeitplan[[#This Row],['#]]&lt;&gt;"",IF(ZahlungsZeitplan[[#This Row],[Zahlungen (Plan)]]+ZahlungsZeitplan[[#This Row],[SONDERZAHLUNG]]&lt;=ZahlungsZeitplan[[#This Row],[ANFANGSSALDO]],ZahlungsZeitplan[[#This Row],[ANFANGSSALDO]]-ZahlungsZeitplan[[#This Row],[KAPITAL]],0),"")</f>
        <v>183233.83827950884</v>
      </c>
      <c r="K136" s="21">
        <f ca="1">IF(ZahlungsZeitplan[[#This Row],['#]]&lt;&gt;"",SUM(INDEX(ZahlungsZeitplan[ZINSEN],1,1):ZahlungsZeitplan[[#This Row],[ZINSEN]]),"")</f>
        <v>81580.061829726692</v>
      </c>
    </row>
    <row r="137" spans="2:11" x14ac:dyDescent="0.25">
      <c r="B137" s="19">
        <f ca="1">IF(DarlehenIstGut,IF(ROW()-ROW(ZahlungsZeitplan[[#Headers],['#]])&gt;PlanmäßigeAnzahlZahlungen,"",ROW()-ROW(ZahlungsZeitplan[[#Headers],['#]])),"")</f>
        <v>115</v>
      </c>
      <c r="C137" s="20">
        <f ca="1">IF(ZahlungsZeitplan[[#This Row],['#]]&lt;&gt;"",EOMONTH(DarlehensAnfangsDatum,ROW(ZahlungsZeitplan[[#This Row],['#]])-ROW(ZahlungsZeitplan[[#Headers],['#]])-2)+DAY(DarlehensAnfangsDatum),"")</f>
        <v>48767</v>
      </c>
      <c r="D137" s="21">
        <f ca="1">IF(ZahlungsZeitplan[[#This Row],['#]]&lt;&gt;"",IF(ROW()-ROW(ZahlungsZeitplan[[#Headers],[ANFANGSSALDO]])=1,DarlehensBetrag,INDEX(ZahlungsZeitplan[ENDSALDO],ROW()-ROW(ZahlungsZeitplan[[#Headers],[ANFANGSSALDO]])-1)),"")</f>
        <v>183233.83827950884</v>
      </c>
      <c r="E137" s="21">
        <f ca="1">IF(ZahlungsZeitplan[[#This Row],['#]]&lt;&gt;"",PlanmäßigeZahlung,"")</f>
        <v>1739.87915394928</v>
      </c>
      <c r="F13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7" s="21">
        <f ca="1">IF(ZahlungsZeitplan[[#This Row],['#]]&lt;&gt;"",ZahlungsZeitplan[[#This Row],[GESAMTZAHLUNG]]-ZahlungsZeitplan[[#This Row],[ZINSEN]],"")</f>
        <v>1205.4471256340457</v>
      </c>
      <c r="I137" s="21">
        <f ca="1">IF(ZahlungsZeitplan[[#This Row],['#]]&lt;=($D$17*12),IF(ZahlungsZeitplan[[#This Row],['#]]&lt;&gt;"",ZahlungsZeitplan[[#This Row],[ANFANGSSALDO]]*(ZinsSatz/ZahlungenProJahr),""),IF(ZahlungsZeitplan[[#This Row],['#]]&lt;&gt;"",ZahlungsZeitplan[[#This Row],[ANFANGSSALDO]]*((ZinsSatz+$D$18)/ZahlungenProJahr),""))</f>
        <v>534.43202831523411</v>
      </c>
      <c r="J137" s="21">
        <f ca="1">IF(ZahlungsZeitplan[[#This Row],['#]]&lt;&gt;"",IF(ZahlungsZeitplan[[#This Row],[Zahlungen (Plan)]]+ZahlungsZeitplan[[#This Row],[SONDERZAHLUNG]]&lt;=ZahlungsZeitplan[[#This Row],[ANFANGSSALDO]],ZahlungsZeitplan[[#This Row],[ANFANGSSALDO]]-ZahlungsZeitplan[[#This Row],[KAPITAL]],0),"")</f>
        <v>182028.39115387481</v>
      </c>
      <c r="K137" s="21">
        <f ca="1">IF(ZahlungsZeitplan[[#This Row],['#]]&lt;&gt;"",SUM(INDEX(ZahlungsZeitplan[ZINSEN],1,1):ZahlungsZeitplan[[#This Row],[ZINSEN]]),"")</f>
        <v>82114.493858041926</v>
      </c>
    </row>
    <row r="138" spans="2:11" x14ac:dyDescent="0.25">
      <c r="B138" s="19">
        <f ca="1">IF(DarlehenIstGut,IF(ROW()-ROW(ZahlungsZeitplan[[#Headers],['#]])&gt;PlanmäßigeAnzahlZahlungen,"",ROW()-ROW(ZahlungsZeitplan[[#Headers],['#]])),"")</f>
        <v>116</v>
      </c>
      <c r="C138" s="20">
        <f ca="1">IF(ZahlungsZeitplan[[#This Row],['#]]&lt;&gt;"",EOMONTH(DarlehensAnfangsDatum,ROW(ZahlungsZeitplan[[#This Row],['#]])-ROW(ZahlungsZeitplan[[#Headers],['#]])-2)+DAY(DarlehensAnfangsDatum),"")</f>
        <v>48798</v>
      </c>
      <c r="D138" s="21">
        <f ca="1">IF(ZahlungsZeitplan[[#This Row],['#]]&lt;&gt;"",IF(ROW()-ROW(ZahlungsZeitplan[[#Headers],[ANFANGSSALDO]])=1,DarlehensBetrag,INDEX(ZahlungsZeitplan[ENDSALDO],ROW()-ROW(ZahlungsZeitplan[[#Headers],[ANFANGSSALDO]])-1)),"")</f>
        <v>182028.39115387481</v>
      </c>
      <c r="E138" s="21">
        <f ca="1">IF(ZahlungsZeitplan[[#This Row],['#]]&lt;&gt;"",PlanmäßigeZahlung,"")</f>
        <v>1739.87915394928</v>
      </c>
      <c r="F13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8" s="21">
        <f ca="1">IF(ZahlungsZeitplan[[#This Row],['#]]&lt;&gt;"",ZahlungsZeitplan[[#This Row],[GESAMTZAHLUNG]]-ZahlungsZeitplan[[#This Row],[ZINSEN]],"")</f>
        <v>1208.9630130838118</v>
      </c>
      <c r="I138" s="21">
        <f ca="1">IF(ZahlungsZeitplan[[#This Row],['#]]&lt;=($D$17*12),IF(ZahlungsZeitplan[[#This Row],['#]]&lt;&gt;"",ZahlungsZeitplan[[#This Row],[ANFANGSSALDO]]*(ZinsSatz/ZahlungenProJahr),""),IF(ZahlungsZeitplan[[#This Row],['#]]&lt;&gt;"",ZahlungsZeitplan[[#This Row],[ANFANGSSALDO]]*((ZinsSatz+$D$18)/ZahlungenProJahr),""))</f>
        <v>530.91614086546826</v>
      </c>
      <c r="J138" s="21">
        <f ca="1">IF(ZahlungsZeitplan[[#This Row],['#]]&lt;&gt;"",IF(ZahlungsZeitplan[[#This Row],[Zahlungen (Plan)]]+ZahlungsZeitplan[[#This Row],[SONDERZAHLUNG]]&lt;=ZahlungsZeitplan[[#This Row],[ANFANGSSALDO]],ZahlungsZeitplan[[#This Row],[ANFANGSSALDO]]-ZahlungsZeitplan[[#This Row],[KAPITAL]],0),"")</f>
        <v>180819.42814079099</v>
      </c>
      <c r="K138" s="21">
        <f ca="1">IF(ZahlungsZeitplan[[#This Row],['#]]&lt;&gt;"",SUM(INDEX(ZahlungsZeitplan[ZINSEN],1,1):ZahlungsZeitplan[[#This Row],[ZINSEN]]),"")</f>
        <v>82645.409998907387</v>
      </c>
    </row>
    <row r="139" spans="2:11" x14ac:dyDescent="0.25">
      <c r="B139" s="19">
        <f ca="1">IF(DarlehenIstGut,IF(ROW()-ROW(ZahlungsZeitplan[[#Headers],['#]])&gt;PlanmäßigeAnzahlZahlungen,"",ROW()-ROW(ZahlungsZeitplan[[#Headers],['#]])),"")</f>
        <v>117</v>
      </c>
      <c r="C139" s="20">
        <f ca="1">IF(ZahlungsZeitplan[[#This Row],['#]]&lt;&gt;"",EOMONTH(DarlehensAnfangsDatum,ROW(ZahlungsZeitplan[[#This Row],['#]])-ROW(ZahlungsZeitplan[[#Headers],['#]])-2)+DAY(DarlehensAnfangsDatum),"")</f>
        <v>48829</v>
      </c>
      <c r="D139" s="21">
        <f ca="1">IF(ZahlungsZeitplan[[#This Row],['#]]&lt;&gt;"",IF(ROW()-ROW(ZahlungsZeitplan[[#Headers],[ANFANGSSALDO]])=1,DarlehensBetrag,INDEX(ZahlungsZeitplan[ENDSALDO],ROW()-ROW(ZahlungsZeitplan[[#Headers],[ANFANGSSALDO]])-1)),"")</f>
        <v>180819.42814079099</v>
      </c>
      <c r="E139" s="21">
        <f ca="1">IF(ZahlungsZeitplan[[#This Row],['#]]&lt;&gt;"",PlanmäßigeZahlung,"")</f>
        <v>1739.87915394928</v>
      </c>
      <c r="F13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39" s="21">
        <f ca="1">IF(ZahlungsZeitplan[[#This Row],['#]]&lt;&gt;"",ZahlungsZeitplan[[#This Row],[GESAMTZAHLUNG]]-ZahlungsZeitplan[[#This Row],[ZINSEN]],"")</f>
        <v>1212.4891552053064</v>
      </c>
      <c r="I139" s="21">
        <f ca="1">IF(ZahlungsZeitplan[[#This Row],['#]]&lt;=($D$17*12),IF(ZahlungsZeitplan[[#This Row],['#]]&lt;&gt;"",ZahlungsZeitplan[[#This Row],[ANFANGSSALDO]]*(ZinsSatz/ZahlungenProJahr),""),IF(ZahlungsZeitplan[[#This Row],['#]]&lt;&gt;"",ZahlungsZeitplan[[#This Row],[ANFANGSSALDO]]*((ZinsSatz+$D$18)/ZahlungenProJahr),""))</f>
        <v>527.38999874397371</v>
      </c>
      <c r="J139" s="21">
        <f ca="1">IF(ZahlungsZeitplan[[#This Row],['#]]&lt;&gt;"",IF(ZahlungsZeitplan[[#This Row],[Zahlungen (Plan)]]+ZahlungsZeitplan[[#This Row],[SONDERZAHLUNG]]&lt;=ZahlungsZeitplan[[#This Row],[ANFANGSSALDO]],ZahlungsZeitplan[[#This Row],[ANFANGSSALDO]]-ZahlungsZeitplan[[#This Row],[KAPITAL]],0),"")</f>
        <v>179606.93898558567</v>
      </c>
      <c r="K139" s="21">
        <f ca="1">IF(ZahlungsZeitplan[[#This Row],['#]]&lt;&gt;"",SUM(INDEX(ZahlungsZeitplan[ZINSEN],1,1):ZahlungsZeitplan[[#This Row],[ZINSEN]]),"")</f>
        <v>83172.799997651367</v>
      </c>
    </row>
    <row r="140" spans="2:11" x14ac:dyDescent="0.25">
      <c r="B140" s="19">
        <f ca="1">IF(DarlehenIstGut,IF(ROW()-ROW(ZahlungsZeitplan[[#Headers],['#]])&gt;PlanmäßigeAnzahlZahlungen,"",ROW()-ROW(ZahlungsZeitplan[[#Headers],['#]])),"")</f>
        <v>118</v>
      </c>
      <c r="C140" s="20">
        <f ca="1">IF(ZahlungsZeitplan[[#This Row],['#]]&lt;&gt;"",EOMONTH(DarlehensAnfangsDatum,ROW(ZahlungsZeitplan[[#This Row],['#]])-ROW(ZahlungsZeitplan[[#Headers],['#]])-2)+DAY(DarlehensAnfangsDatum),"")</f>
        <v>48859</v>
      </c>
      <c r="D140" s="21">
        <f ca="1">IF(ZahlungsZeitplan[[#This Row],['#]]&lt;&gt;"",IF(ROW()-ROW(ZahlungsZeitplan[[#Headers],[ANFANGSSALDO]])=1,DarlehensBetrag,INDEX(ZahlungsZeitplan[ENDSALDO],ROW()-ROW(ZahlungsZeitplan[[#Headers],[ANFANGSSALDO]])-1)),"")</f>
        <v>179606.93898558567</v>
      </c>
      <c r="E140" s="21">
        <f ca="1">IF(ZahlungsZeitplan[[#This Row],['#]]&lt;&gt;"",PlanmäßigeZahlung,"")</f>
        <v>1739.87915394928</v>
      </c>
      <c r="F14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0" s="21">
        <f ca="1">IF(ZahlungsZeitplan[[#This Row],['#]]&lt;&gt;"",ZahlungsZeitplan[[#This Row],[GESAMTZAHLUNG]]-ZahlungsZeitplan[[#This Row],[ZINSEN]],"")</f>
        <v>1216.0255819079885</v>
      </c>
      <c r="I140" s="21">
        <f ca="1">IF(ZahlungsZeitplan[[#This Row],['#]]&lt;=($D$17*12),IF(ZahlungsZeitplan[[#This Row],['#]]&lt;&gt;"",ZahlungsZeitplan[[#This Row],[ANFANGSSALDO]]*(ZinsSatz/ZahlungenProJahr),""),IF(ZahlungsZeitplan[[#This Row],['#]]&lt;&gt;"",ZahlungsZeitplan[[#This Row],[ANFANGSSALDO]]*((ZinsSatz+$D$18)/ZahlungenProJahr),""))</f>
        <v>523.85357204129161</v>
      </c>
      <c r="J140" s="21">
        <f ca="1">IF(ZahlungsZeitplan[[#This Row],['#]]&lt;&gt;"",IF(ZahlungsZeitplan[[#This Row],[Zahlungen (Plan)]]+ZahlungsZeitplan[[#This Row],[SONDERZAHLUNG]]&lt;=ZahlungsZeitplan[[#This Row],[ANFANGSSALDO]],ZahlungsZeitplan[[#This Row],[ANFANGSSALDO]]-ZahlungsZeitplan[[#This Row],[KAPITAL]],0),"")</f>
        <v>178390.9134036777</v>
      </c>
      <c r="K140" s="21">
        <f ca="1">IF(ZahlungsZeitplan[[#This Row],['#]]&lt;&gt;"",SUM(INDEX(ZahlungsZeitplan[ZINSEN],1,1):ZahlungsZeitplan[[#This Row],[ZINSEN]]),"")</f>
        <v>83696.653569692658</v>
      </c>
    </row>
    <row r="141" spans="2:11" x14ac:dyDescent="0.25">
      <c r="B141" s="19">
        <f ca="1">IF(DarlehenIstGut,IF(ROW()-ROW(ZahlungsZeitplan[[#Headers],['#]])&gt;PlanmäßigeAnzahlZahlungen,"",ROW()-ROW(ZahlungsZeitplan[[#Headers],['#]])),"")</f>
        <v>119</v>
      </c>
      <c r="C141" s="20">
        <f ca="1">IF(ZahlungsZeitplan[[#This Row],['#]]&lt;&gt;"",EOMONTH(DarlehensAnfangsDatum,ROW(ZahlungsZeitplan[[#This Row],['#]])-ROW(ZahlungsZeitplan[[#Headers],['#]])-2)+DAY(DarlehensAnfangsDatum),"")</f>
        <v>48890</v>
      </c>
      <c r="D141" s="21">
        <f ca="1">IF(ZahlungsZeitplan[[#This Row],['#]]&lt;&gt;"",IF(ROW()-ROW(ZahlungsZeitplan[[#Headers],[ANFANGSSALDO]])=1,DarlehensBetrag,INDEX(ZahlungsZeitplan[ENDSALDO],ROW()-ROW(ZahlungsZeitplan[[#Headers],[ANFANGSSALDO]])-1)),"")</f>
        <v>178390.9134036777</v>
      </c>
      <c r="E141" s="21">
        <f ca="1">IF(ZahlungsZeitplan[[#This Row],['#]]&lt;&gt;"",PlanmäßigeZahlung,"")</f>
        <v>1739.87915394928</v>
      </c>
      <c r="F14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1" s="21">
        <f ca="1">IF(ZahlungsZeitplan[[#This Row],['#]]&lt;&gt;"",ZahlungsZeitplan[[#This Row],[GESAMTZAHLUNG]]-ZahlungsZeitplan[[#This Row],[ZINSEN]],"")</f>
        <v>1219.5723231885534</v>
      </c>
      <c r="I141" s="21">
        <f ca="1">IF(ZahlungsZeitplan[[#This Row],['#]]&lt;=($D$17*12),IF(ZahlungsZeitplan[[#This Row],['#]]&lt;&gt;"",ZahlungsZeitplan[[#This Row],[ANFANGSSALDO]]*(ZinsSatz/ZahlungenProJahr),""),IF(ZahlungsZeitplan[[#This Row],['#]]&lt;&gt;"",ZahlungsZeitplan[[#This Row],[ANFANGSSALDO]]*((ZinsSatz+$D$18)/ZahlungenProJahr),""))</f>
        <v>520.3068307607266</v>
      </c>
      <c r="J141" s="21">
        <f ca="1">IF(ZahlungsZeitplan[[#This Row],['#]]&lt;&gt;"",IF(ZahlungsZeitplan[[#This Row],[Zahlungen (Plan)]]+ZahlungsZeitplan[[#This Row],[SONDERZAHLUNG]]&lt;=ZahlungsZeitplan[[#This Row],[ANFANGSSALDO]],ZahlungsZeitplan[[#This Row],[ANFANGSSALDO]]-ZahlungsZeitplan[[#This Row],[KAPITAL]],0),"")</f>
        <v>177171.34108048913</v>
      </c>
      <c r="K141" s="21">
        <f ca="1">IF(ZahlungsZeitplan[[#This Row],['#]]&lt;&gt;"",SUM(INDEX(ZahlungsZeitplan[ZINSEN],1,1):ZahlungsZeitplan[[#This Row],[ZINSEN]]),"")</f>
        <v>84216.96040045339</v>
      </c>
    </row>
    <row r="142" spans="2:11" x14ac:dyDescent="0.25">
      <c r="B142" s="19">
        <f ca="1">IF(DarlehenIstGut,IF(ROW()-ROW(ZahlungsZeitplan[[#Headers],['#]])&gt;PlanmäßigeAnzahlZahlungen,"",ROW()-ROW(ZahlungsZeitplan[[#Headers],['#]])),"")</f>
        <v>120</v>
      </c>
      <c r="C142" s="20">
        <f ca="1">IF(ZahlungsZeitplan[[#This Row],['#]]&lt;&gt;"",EOMONTH(DarlehensAnfangsDatum,ROW(ZahlungsZeitplan[[#This Row],['#]])-ROW(ZahlungsZeitplan[[#Headers],['#]])-2)+DAY(DarlehensAnfangsDatum),"")</f>
        <v>48920</v>
      </c>
      <c r="D142" s="21">
        <f ca="1">IF(ZahlungsZeitplan[[#This Row],['#]]&lt;&gt;"",IF(ROW()-ROW(ZahlungsZeitplan[[#Headers],[ANFANGSSALDO]])=1,DarlehensBetrag,INDEX(ZahlungsZeitplan[ENDSALDO],ROW()-ROW(ZahlungsZeitplan[[#Headers],[ANFANGSSALDO]])-1)),"")</f>
        <v>177171.34108048913</v>
      </c>
      <c r="E142" s="21">
        <f ca="1">IF(ZahlungsZeitplan[[#This Row],['#]]&lt;&gt;"",PlanmäßigeZahlung,"")</f>
        <v>1739.87915394928</v>
      </c>
      <c r="F14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2" s="21">
        <f ca="1">IF(ZahlungsZeitplan[[#This Row],['#]]&lt;&gt;"",ZahlungsZeitplan[[#This Row],[GESAMTZAHLUNG]]-ZahlungsZeitplan[[#This Row],[ZINSEN]],"")</f>
        <v>1223.1294091311865</v>
      </c>
      <c r="I142" s="21">
        <f ca="1">IF(ZahlungsZeitplan[[#This Row],['#]]&lt;=($D$17*12),IF(ZahlungsZeitplan[[#This Row],['#]]&lt;&gt;"",ZahlungsZeitplan[[#This Row],[ANFANGSSALDO]]*(ZinsSatz/ZahlungenProJahr),""),IF(ZahlungsZeitplan[[#This Row],['#]]&lt;&gt;"",ZahlungsZeitplan[[#This Row],[ANFANGSSALDO]]*((ZinsSatz+$D$18)/ZahlungenProJahr),""))</f>
        <v>516.74974481809329</v>
      </c>
      <c r="J142" s="21">
        <f ca="1">IF(ZahlungsZeitplan[[#This Row],['#]]&lt;&gt;"",IF(ZahlungsZeitplan[[#This Row],[Zahlungen (Plan)]]+ZahlungsZeitplan[[#This Row],[SONDERZAHLUNG]]&lt;=ZahlungsZeitplan[[#This Row],[ANFANGSSALDO]],ZahlungsZeitplan[[#This Row],[ANFANGSSALDO]]-ZahlungsZeitplan[[#This Row],[KAPITAL]],0),"")</f>
        <v>175948.21167135795</v>
      </c>
      <c r="K142" s="21">
        <f ca="1">IF(ZahlungsZeitplan[[#This Row],['#]]&lt;&gt;"",SUM(INDEX(ZahlungsZeitplan[ZINSEN],1,1):ZahlungsZeitplan[[#This Row],[ZINSEN]]),"")</f>
        <v>84733.710145271485</v>
      </c>
    </row>
    <row r="143" spans="2:11" x14ac:dyDescent="0.25">
      <c r="B143" s="19">
        <f ca="1">IF(DarlehenIstGut,IF(ROW()-ROW(ZahlungsZeitplan[[#Headers],['#]])&gt;PlanmäßigeAnzahlZahlungen,"",ROW()-ROW(ZahlungsZeitplan[[#Headers],['#]])),"")</f>
        <v>121</v>
      </c>
      <c r="C143" s="20">
        <f ca="1">IF(ZahlungsZeitplan[[#This Row],['#]]&lt;&gt;"",EOMONTH(DarlehensAnfangsDatum,ROW(ZahlungsZeitplan[[#This Row],['#]])-ROW(ZahlungsZeitplan[[#Headers],['#]])-2)+DAY(DarlehensAnfangsDatum),"")</f>
        <v>48951</v>
      </c>
      <c r="D143" s="21">
        <f ca="1">IF(ZahlungsZeitplan[[#This Row],['#]]&lt;&gt;"",IF(ROW()-ROW(ZahlungsZeitplan[[#Headers],[ANFANGSSALDO]])=1,DarlehensBetrag,INDEX(ZahlungsZeitplan[ENDSALDO],ROW()-ROW(ZahlungsZeitplan[[#Headers],[ANFANGSSALDO]])-1)),"")</f>
        <v>175948.21167135795</v>
      </c>
      <c r="E143" s="21">
        <f ca="1">IF(ZahlungsZeitplan[[#This Row],['#]]&lt;&gt;"",PlanmäßigeZahlung,"")</f>
        <v>1739.87915394928</v>
      </c>
      <c r="F14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3" s="21">
        <f ca="1">IF(ZahlungsZeitplan[[#This Row],['#]]&lt;&gt;"",ZahlungsZeitplan[[#This Row],[GESAMTZAHLUNG]]-ZahlungsZeitplan[[#This Row],[ZINSEN]],"")</f>
        <v>933.44985045555586</v>
      </c>
      <c r="I143" s="21">
        <f ca="1">IF(ZahlungsZeitplan[[#This Row],['#]]&lt;=($D$17*12),IF(ZahlungsZeitplan[[#This Row],['#]]&lt;&gt;"",ZahlungsZeitplan[[#This Row],[ANFANGSSALDO]]*(ZinsSatz/ZahlungenProJahr),""),IF(ZahlungsZeitplan[[#This Row],['#]]&lt;&gt;"",ZahlungsZeitplan[[#This Row],[ANFANGSSALDO]]*((ZinsSatz+$D$18)/ZahlungenProJahr),""))</f>
        <v>806.42930349372409</v>
      </c>
      <c r="J143" s="21">
        <f ca="1">IF(ZahlungsZeitplan[[#This Row],['#]]&lt;&gt;"",IF(ZahlungsZeitplan[[#This Row],[Zahlungen (Plan)]]+ZahlungsZeitplan[[#This Row],[SONDERZAHLUNG]]&lt;=ZahlungsZeitplan[[#This Row],[ANFANGSSALDO]],ZahlungsZeitplan[[#This Row],[ANFANGSSALDO]]-ZahlungsZeitplan[[#This Row],[KAPITAL]],0),"")</f>
        <v>175014.76182090238</v>
      </c>
      <c r="K143" s="21">
        <f ca="1">IF(ZahlungsZeitplan[[#This Row],['#]]&lt;&gt;"",SUM(INDEX(ZahlungsZeitplan[ZINSEN],1,1):ZahlungsZeitplan[[#This Row],[ZINSEN]]),"")</f>
        <v>85540.139448765214</v>
      </c>
    </row>
    <row r="144" spans="2:11" x14ac:dyDescent="0.25">
      <c r="B144" s="19">
        <f ca="1">IF(DarlehenIstGut,IF(ROW()-ROW(ZahlungsZeitplan[[#Headers],['#]])&gt;PlanmäßigeAnzahlZahlungen,"",ROW()-ROW(ZahlungsZeitplan[[#Headers],['#]])),"")</f>
        <v>122</v>
      </c>
      <c r="C144" s="20">
        <f ca="1">IF(ZahlungsZeitplan[[#This Row],['#]]&lt;&gt;"",EOMONTH(DarlehensAnfangsDatum,ROW(ZahlungsZeitplan[[#This Row],['#]])-ROW(ZahlungsZeitplan[[#Headers],['#]])-2)+DAY(DarlehensAnfangsDatum),"")</f>
        <v>48982</v>
      </c>
      <c r="D144" s="21">
        <f ca="1">IF(ZahlungsZeitplan[[#This Row],['#]]&lt;&gt;"",IF(ROW()-ROW(ZahlungsZeitplan[[#Headers],[ANFANGSSALDO]])=1,DarlehensBetrag,INDEX(ZahlungsZeitplan[ENDSALDO],ROW()-ROW(ZahlungsZeitplan[[#Headers],[ANFANGSSALDO]])-1)),"")</f>
        <v>175014.76182090238</v>
      </c>
      <c r="E144" s="21">
        <f ca="1">IF(ZahlungsZeitplan[[#This Row],['#]]&lt;&gt;"",PlanmäßigeZahlung,"")</f>
        <v>1739.87915394928</v>
      </c>
      <c r="F14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4" s="21">
        <f ca="1">IF(ZahlungsZeitplan[[#This Row],['#]]&lt;&gt;"",ZahlungsZeitplan[[#This Row],[GESAMTZAHLUNG]]-ZahlungsZeitplan[[#This Row],[ZINSEN]],"")</f>
        <v>937.72816227014391</v>
      </c>
      <c r="I144" s="21">
        <f ca="1">IF(ZahlungsZeitplan[[#This Row],['#]]&lt;=($D$17*12),IF(ZahlungsZeitplan[[#This Row],['#]]&lt;&gt;"",ZahlungsZeitplan[[#This Row],[ANFANGSSALDO]]*(ZinsSatz/ZahlungenProJahr),""),IF(ZahlungsZeitplan[[#This Row],['#]]&lt;&gt;"",ZahlungsZeitplan[[#This Row],[ANFANGSSALDO]]*((ZinsSatz+$D$18)/ZahlungenProJahr),""))</f>
        <v>802.15099167913604</v>
      </c>
      <c r="J144" s="21">
        <f ca="1">IF(ZahlungsZeitplan[[#This Row],['#]]&lt;&gt;"",IF(ZahlungsZeitplan[[#This Row],[Zahlungen (Plan)]]+ZahlungsZeitplan[[#This Row],[SONDERZAHLUNG]]&lt;=ZahlungsZeitplan[[#This Row],[ANFANGSSALDO]],ZahlungsZeitplan[[#This Row],[ANFANGSSALDO]]-ZahlungsZeitplan[[#This Row],[KAPITAL]],0),"")</f>
        <v>174077.03365863222</v>
      </c>
      <c r="K144" s="21">
        <f ca="1">IF(ZahlungsZeitplan[[#This Row],['#]]&lt;&gt;"",SUM(INDEX(ZahlungsZeitplan[ZINSEN],1,1):ZahlungsZeitplan[[#This Row],[ZINSEN]]),"")</f>
        <v>86342.290440444354</v>
      </c>
    </row>
    <row r="145" spans="2:11" x14ac:dyDescent="0.25">
      <c r="B145" s="19">
        <f ca="1">IF(DarlehenIstGut,IF(ROW()-ROW(ZahlungsZeitplan[[#Headers],['#]])&gt;PlanmäßigeAnzahlZahlungen,"",ROW()-ROW(ZahlungsZeitplan[[#Headers],['#]])),"")</f>
        <v>123</v>
      </c>
      <c r="C145" s="20">
        <f ca="1">IF(ZahlungsZeitplan[[#This Row],['#]]&lt;&gt;"",EOMONTH(DarlehensAnfangsDatum,ROW(ZahlungsZeitplan[[#This Row],['#]])-ROW(ZahlungsZeitplan[[#Headers],['#]])-2)+DAY(DarlehensAnfangsDatum),"")</f>
        <v>49010</v>
      </c>
      <c r="D145" s="21">
        <f ca="1">IF(ZahlungsZeitplan[[#This Row],['#]]&lt;&gt;"",IF(ROW()-ROW(ZahlungsZeitplan[[#Headers],[ANFANGSSALDO]])=1,DarlehensBetrag,INDEX(ZahlungsZeitplan[ENDSALDO],ROW()-ROW(ZahlungsZeitplan[[#Headers],[ANFANGSSALDO]])-1)),"")</f>
        <v>174077.03365863222</v>
      </c>
      <c r="E145" s="21">
        <f ca="1">IF(ZahlungsZeitplan[[#This Row],['#]]&lt;&gt;"",PlanmäßigeZahlung,"")</f>
        <v>1739.87915394928</v>
      </c>
      <c r="F14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5" s="21">
        <f ca="1">IF(ZahlungsZeitplan[[#This Row],['#]]&lt;&gt;"",ZahlungsZeitplan[[#This Row],[GESAMTZAHLUNG]]-ZahlungsZeitplan[[#This Row],[ZINSEN]],"")</f>
        <v>942.02608301388216</v>
      </c>
      <c r="I145" s="21">
        <f ca="1">IF(ZahlungsZeitplan[[#This Row],['#]]&lt;=($D$17*12),IF(ZahlungsZeitplan[[#This Row],['#]]&lt;&gt;"",ZahlungsZeitplan[[#This Row],[ANFANGSSALDO]]*(ZinsSatz/ZahlungenProJahr),""),IF(ZahlungsZeitplan[[#This Row],['#]]&lt;&gt;"",ZahlungsZeitplan[[#This Row],[ANFANGSSALDO]]*((ZinsSatz+$D$18)/ZahlungenProJahr),""))</f>
        <v>797.8530709353978</v>
      </c>
      <c r="J145" s="21">
        <f ca="1">IF(ZahlungsZeitplan[[#This Row],['#]]&lt;&gt;"",IF(ZahlungsZeitplan[[#This Row],[Zahlungen (Plan)]]+ZahlungsZeitplan[[#This Row],[SONDERZAHLUNG]]&lt;=ZahlungsZeitplan[[#This Row],[ANFANGSSALDO]],ZahlungsZeitplan[[#This Row],[ANFANGSSALDO]]-ZahlungsZeitplan[[#This Row],[KAPITAL]],0),"")</f>
        <v>173135.00757561834</v>
      </c>
      <c r="K145" s="21">
        <f ca="1">IF(ZahlungsZeitplan[[#This Row],['#]]&lt;&gt;"",SUM(INDEX(ZahlungsZeitplan[ZINSEN],1,1):ZahlungsZeitplan[[#This Row],[ZINSEN]]),"")</f>
        <v>87140.143511379749</v>
      </c>
    </row>
    <row r="146" spans="2:11" x14ac:dyDescent="0.25">
      <c r="B146" s="19">
        <f ca="1">IF(DarlehenIstGut,IF(ROW()-ROW(ZahlungsZeitplan[[#Headers],['#]])&gt;PlanmäßigeAnzahlZahlungen,"",ROW()-ROW(ZahlungsZeitplan[[#Headers],['#]])),"")</f>
        <v>124</v>
      </c>
      <c r="C146" s="20">
        <f ca="1">IF(ZahlungsZeitplan[[#This Row],['#]]&lt;&gt;"",EOMONTH(DarlehensAnfangsDatum,ROW(ZahlungsZeitplan[[#This Row],['#]])-ROW(ZahlungsZeitplan[[#Headers],['#]])-2)+DAY(DarlehensAnfangsDatum),"")</f>
        <v>49041</v>
      </c>
      <c r="D146" s="21">
        <f ca="1">IF(ZahlungsZeitplan[[#This Row],['#]]&lt;&gt;"",IF(ROW()-ROW(ZahlungsZeitplan[[#Headers],[ANFANGSSALDO]])=1,DarlehensBetrag,INDEX(ZahlungsZeitplan[ENDSALDO],ROW()-ROW(ZahlungsZeitplan[[#Headers],[ANFANGSSALDO]])-1)),"")</f>
        <v>173135.00757561834</v>
      </c>
      <c r="E146" s="21">
        <f ca="1">IF(ZahlungsZeitplan[[#This Row],['#]]&lt;&gt;"",PlanmäßigeZahlung,"")</f>
        <v>1739.87915394928</v>
      </c>
      <c r="F14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6" s="21">
        <f ca="1">IF(ZahlungsZeitplan[[#This Row],['#]]&lt;&gt;"",ZahlungsZeitplan[[#This Row],[GESAMTZAHLUNG]]-ZahlungsZeitplan[[#This Row],[ZINSEN]],"")</f>
        <v>946.34370256102909</v>
      </c>
      <c r="I146" s="21">
        <f ca="1">IF(ZahlungsZeitplan[[#This Row],['#]]&lt;=($D$17*12),IF(ZahlungsZeitplan[[#This Row],['#]]&lt;&gt;"",ZahlungsZeitplan[[#This Row],[ANFANGSSALDO]]*(ZinsSatz/ZahlungenProJahr),""),IF(ZahlungsZeitplan[[#This Row],['#]]&lt;&gt;"",ZahlungsZeitplan[[#This Row],[ANFANGSSALDO]]*((ZinsSatz+$D$18)/ZahlungenProJahr),""))</f>
        <v>793.53545138825086</v>
      </c>
      <c r="J146" s="21">
        <f ca="1">IF(ZahlungsZeitplan[[#This Row],['#]]&lt;&gt;"",IF(ZahlungsZeitplan[[#This Row],[Zahlungen (Plan)]]+ZahlungsZeitplan[[#This Row],[SONDERZAHLUNG]]&lt;=ZahlungsZeitplan[[#This Row],[ANFANGSSALDO]],ZahlungsZeitplan[[#This Row],[ANFANGSSALDO]]-ZahlungsZeitplan[[#This Row],[KAPITAL]],0),"")</f>
        <v>172188.66387305732</v>
      </c>
      <c r="K146" s="21">
        <f ca="1">IF(ZahlungsZeitplan[[#This Row],['#]]&lt;&gt;"",SUM(INDEX(ZahlungsZeitplan[ZINSEN],1,1):ZahlungsZeitplan[[#This Row],[ZINSEN]]),"")</f>
        <v>87933.678962767997</v>
      </c>
    </row>
    <row r="147" spans="2:11" x14ac:dyDescent="0.25">
      <c r="B147" s="19">
        <f ca="1">IF(DarlehenIstGut,IF(ROW()-ROW(ZahlungsZeitplan[[#Headers],['#]])&gt;PlanmäßigeAnzahlZahlungen,"",ROW()-ROW(ZahlungsZeitplan[[#Headers],['#]])),"")</f>
        <v>125</v>
      </c>
      <c r="C147" s="20">
        <f ca="1">IF(ZahlungsZeitplan[[#This Row],['#]]&lt;&gt;"",EOMONTH(DarlehensAnfangsDatum,ROW(ZahlungsZeitplan[[#This Row],['#]])-ROW(ZahlungsZeitplan[[#Headers],['#]])-2)+DAY(DarlehensAnfangsDatum),"")</f>
        <v>49071</v>
      </c>
      <c r="D147" s="21">
        <f ca="1">IF(ZahlungsZeitplan[[#This Row],['#]]&lt;&gt;"",IF(ROW()-ROW(ZahlungsZeitplan[[#Headers],[ANFANGSSALDO]])=1,DarlehensBetrag,INDEX(ZahlungsZeitplan[ENDSALDO],ROW()-ROW(ZahlungsZeitplan[[#Headers],[ANFANGSSALDO]])-1)),"")</f>
        <v>172188.66387305732</v>
      </c>
      <c r="E147" s="21">
        <f ca="1">IF(ZahlungsZeitplan[[#This Row],['#]]&lt;&gt;"",PlanmäßigeZahlung,"")</f>
        <v>1739.87915394928</v>
      </c>
      <c r="F14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7" s="21">
        <f ca="1">IF(ZahlungsZeitplan[[#This Row],['#]]&lt;&gt;"",ZahlungsZeitplan[[#This Row],[GESAMTZAHLUNG]]-ZahlungsZeitplan[[#This Row],[ZINSEN]],"")</f>
        <v>950.68111119776711</v>
      </c>
      <c r="I147" s="21">
        <f ca="1">IF(ZahlungsZeitplan[[#This Row],['#]]&lt;=($D$17*12),IF(ZahlungsZeitplan[[#This Row],['#]]&lt;&gt;"",ZahlungsZeitplan[[#This Row],[ANFANGSSALDO]]*(ZinsSatz/ZahlungenProJahr),""),IF(ZahlungsZeitplan[[#This Row],['#]]&lt;&gt;"",ZahlungsZeitplan[[#This Row],[ANFANGSSALDO]]*((ZinsSatz+$D$18)/ZahlungenProJahr),""))</f>
        <v>789.19804275151284</v>
      </c>
      <c r="J147" s="21">
        <f ca="1">IF(ZahlungsZeitplan[[#This Row],['#]]&lt;&gt;"",IF(ZahlungsZeitplan[[#This Row],[Zahlungen (Plan)]]+ZahlungsZeitplan[[#This Row],[SONDERZAHLUNG]]&lt;=ZahlungsZeitplan[[#This Row],[ANFANGSSALDO]],ZahlungsZeitplan[[#This Row],[ANFANGSSALDO]]-ZahlungsZeitplan[[#This Row],[KAPITAL]],0),"")</f>
        <v>171237.98276185954</v>
      </c>
      <c r="K147" s="21">
        <f ca="1">IF(ZahlungsZeitplan[[#This Row],['#]]&lt;&gt;"",SUM(INDEX(ZahlungsZeitplan[ZINSEN],1,1):ZahlungsZeitplan[[#This Row],[ZINSEN]]),"")</f>
        <v>88722.877005519505</v>
      </c>
    </row>
    <row r="148" spans="2:11" x14ac:dyDescent="0.25">
      <c r="B148" s="19">
        <f ca="1">IF(DarlehenIstGut,IF(ROW()-ROW(ZahlungsZeitplan[[#Headers],['#]])&gt;PlanmäßigeAnzahlZahlungen,"",ROW()-ROW(ZahlungsZeitplan[[#Headers],['#]])),"")</f>
        <v>126</v>
      </c>
      <c r="C148" s="20">
        <f ca="1">IF(ZahlungsZeitplan[[#This Row],['#]]&lt;&gt;"",EOMONTH(DarlehensAnfangsDatum,ROW(ZahlungsZeitplan[[#This Row],['#]])-ROW(ZahlungsZeitplan[[#Headers],['#]])-2)+DAY(DarlehensAnfangsDatum),"")</f>
        <v>49102</v>
      </c>
      <c r="D148" s="21">
        <f ca="1">IF(ZahlungsZeitplan[[#This Row],['#]]&lt;&gt;"",IF(ROW()-ROW(ZahlungsZeitplan[[#Headers],[ANFANGSSALDO]])=1,DarlehensBetrag,INDEX(ZahlungsZeitplan[ENDSALDO],ROW()-ROW(ZahlungsZeitplan[[#Headers],[ANFANGSSALDO]])-1)),"")</f>
        <v>171237.98276185954</v>
      </c>
      <c r="E148" s="21">
        <f ca="1">IF(ZahlungsZeitplan[[#This Row],['#]]&lt;&gt;"",PlanmäßigeZahlung,"")</f>
        <v>1739.87915394928</v>
      </c>
      <c r="F14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8" s="21">
        <f ca="1">IF(ZahlungsZeitplan[[#This Row],['#]]&lt;&gt;"",ZahlungsZeitplan[[#This Row],[GESAMTZAHLUNG]]-ZahlungsZeitplan[[#This Row],[ZINSEN]],"")</f>
        <v>955.03839962409018</v>
      </c>
      <c r="I148" s="21">
        <f ca="1">IF(ZahlungsZeitplan[[#This Row],['#]]&lt;=($D$17*12),IF(ZahlungsZeitplan[[#This Row],['#]]&lt;&gt;"",ZahlungsZeitplan[[#This Row],[ANFANGSSALDO]]*(ZinsSatz/ZahlungenProJahr),""),IF(ZahlungsZeitplan[[#This Row],['#]]&lt;&gt;"",ZahlungsZeitplan[[#This Row],[ANFANGSSALDO]]*((ZinsSatz+$D$18)/ZahlungenProJahr),""))</f>
        <v>784.84075432518978</v>
      </c>
      <c r="J148" s="21">
        <f ca="1">IF(ZahlungsZeitplan[[#This Row],['#]]&lt;&gt;"",IF(ZahlungsZeitplan[[#This Row],[Zahlungen (Plan)]]+ZahlungsZeitplan[[#This Row],[SONDERZAHLUNG]]&lt;=ZahlungsZeitplan[[#This Row],[ANFANGSSALDO]],ZahlungsZeitplan[[#This Row],[ANFANGSSALDO]]-ZahlungsZeitplan[[#This Row],[KAPITAL]],0),"")</f>
        <v>170282.94436223546</v>
      </c>
      <c r="K148" s="21">
        <f ca="1">IF(ZahlungsZeitplan[[#This Row],['#]]&lt;&gt;"",SUM(INDEX(ZahlungsZeitplan[ZINSEN],1,1):ZahlungsZeitplan[[#This Row],[ZINSEN]]),"")</f>
        <v>89507.717759844702</v>
      </c>
    </row>
    <row r="149" spans="2:11" x14ac:dyDescent="0.25">
      <c r="B149" s="19">
        <f ca="1">IF(DarlehenIstGut,IF(ROW()-ROW(ZahlungsZeitplan[[#Headers],['#]])&gt;PlanmäßigeAnzahlZahlungen,"",ROW()-ROW(ZahlungsZeitplan[[#Headers],['#]])),"")</f>
        <v>127</v>
      </c>
      <c r="C149" s="20">
        <f ca="1">IF(ZahlungsZeitplan[[#This Row],['#]]&lt;&gt;"",EOMONTH(DarlehensAnfangsDatum,ROW(ZahlungsZeitplan[[#This Row],['#]])-ROW(ZahlungsZeitplan[[#Headers],['#]])-2)+DAY(DarlehensAnfangsDatum),"")</f>
        <v>49132</v>
      </c>
      <c r="D149" s="21">
        <f ca="1">IF(ZahlungsZeitplan[[#This Row],['#]]&lt;&gt;"",IF(ROW()-ROW(ZahlungsZeitplan[[#Headers],[ANFANGSSALDO]])=1,DarlehensBetrag,INDEX(ZahlungsZeitplan[ENDSALDO],ROW()-ROW(ZahlungsZeitplan[[#Headers],[ANFANGSSALDO]])-1)),"")</f>
        <v>170282.94436223546</v>
      </c>
      <c r="E149" s="21">
        <f ca="1">IF(ZahlungsZeitplan[[#This Row],['#]]&lt;&gt;"",PlanmäßigeZahlung,"")</f>
        <v>1739.87915394928</v>
      </c>
      <c r="F14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49" s="21">
        <f ca="1">IF(ZahlungsZeitplan[[#This Row],['#]]&lt;&gt;"",ZahlungsZeitplan[[#This Row],[GESAMTZAHLUNG]]-ZahlungsZeitplan[[#This Row],[ZINSEN]],"")</f>
        <v>959.41565895570056</v>
      </c>
      <c r="I149" s="21">
        <f ca="1">IF(ZahlungsZeitplan[[#This Row],['#]]&lt;=($D$17*12),IF(ZahlungsZeitplan[[#This Row],['#]]&lt;&gt;"",ZahlungsZeitplan[[#This Row],[ANFANGSSALDO]]*(ZinsSatz/ZahlungenProJahr),""),IF(ZahlungsZeitplan[[#This Row],['#]]&lt;&gt;"",ZahlungsZeitplan[[#This Row],[ANFANGSSALDO]]*((ZinsSatz+$D$18)/ZahlungenProJahr),""))</f>
        <v>780.46349499357939</v>
      </c>
      <c r="J149" s="21">
        <f ca="1">IF(ZahlungsZeitplan[[#This Row],['#]]&lt;&gt;"",IF(ZahlungsZeitplan[[#This Row],[Zahlungen (Plan)]]+ZahlungsZeitplan[[#This Row],[SONDERZAHLUNG]]&lt;=ZahlungsZeitplan[[#This Row],[ANFANGSSALDO]],ZahlungsZeitplan[[#This Row],[ANFANGSSALDO]]-ZahlungsZeitplan[[#This Row],[KAPITAL]],0),"")</f>
        <v>169323.52870327976</v>
      </c>
      <c r="K149" s="21">
        <f ca="1">IF(ZahlungsZeitplan[[#This Row],['#]]&lt;&gt;"",SUM(INDEX(ZahlungsZeitplan[ZINSEN],1,1):ZahlungsZeitplan[[#This Row],[ZINSEN]]),"")</f>
        <v>90288.181254838288</v>
      </c>
    </row>
    <row r="150" spans="2:11" x14ac:dyDescent="0.25">
      <c r="B150" s="19">
        <f ca="1">IF(DarlehenIstGut,IF(ROW()-ROW(ZahlungsZeitplan[[#Headers],['#]])&gt;PlanmäßigeAnzahlZahlungen,"",ROW()-ROW(ZahlungsZeitplan[[#Headers],['#]])),"")</f>
        <v>128</v>
      </c>
      <c r="C150" s="20">
        <f ca="1">IF(ZahlungsZeitplan[[#This Row],['#]]&lt;&gt;"",EOMONTH(DarlehensAnfangsDatum,ROW(ZahlungsZeitplan[[#This Row],['#]])-ROW(ZahlungsZeitplan[[#Headers],['#]])-2)+DAY(DarlehensAnfangsDatum),"")</f>
        <v>49163</v>
      </c>
      <c r="D150" s="21">
        <f ca="1">IF(ZahlungsZeitplan[[#This Row],['#]]&lt;&gt;"",IF(ROW()-ROW(ZahlungsZeitplan[[#Headers],[ANFANGSSALDO]])=1,DarlehensBetrag,INDEX(ZahlungsZeitplan[ENDSALDO],ROW()-ROW(ZahlungsZeitplan[[#Headers],[ANFANGSSALDO]])-1)),"")</f>
        <v>169323.52870327976</v>
      </c>
      <c r="E150" s="21">
        <f ca="1">IF(ZahlungsZeitplan[[#This Row],['#]]&lt;&gt;"",PlanmäßigeZahlung,"")</f>
        <v>1739.87915394928</v>
      </c>
      <c r="F15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0" s="21">
        <f ca="1">IF(ZahlungsZeitplan[[#This Row],['#]]&lt;&gt;"",ZahlungsZeitplan[[#This Row],[GESAMTZAHLUNG]]-ZahlungsZeitplan[[#This Row],[ZINSEN]],"")</f>
        <v>963.81298072591426</v>
      </c>
      <c r="I150" s="21">
        <f ca="1">IF(ZahlungsZeitplan[[#This Row],['#]]&lt;=($D$17*12),IF(ZahlungsZeitplan[[#This Row],['#]]&lt;&gt;"",ZahlungsZeitplan[[#This Row],[ANFANGSSALDO]]*(ZinsSatz/ZahlungenProJahr),""),IF(ZahlungsZeitplan[[#This Row],['#]]&lt;&gt;"",ZahlungsZeitplan[[#This Row],[ANFANGSSALDO]]*((ZinsSatz+$D$18)/ZahlungenProJahr),""))</f>
        <v>776.06617322336569</v>
      </c>
      <c r="J150" s="21">
        <f ca="1">IF(ZahlungsZeitplan[[#This Row],['#]]&lt;&gt;"",IF(ZahlungsZeitplan[[#This Row],[Zahlungen (Plan)]]+ZahlungsZeitplan[[#This Row],[SONDERZAHLUNG]]&lt;=ZahlungsZeitplan[[#This Row],[ANFANGSSALDO]],ZahlungsZeitplan[[#This Row],[ANFANGSSALDO]]-ZahlungsZeitplan[[#This Row],[KAPITAL]],0),"")</f>
        <v>168359.71572255384</v>
      </c>
      <c r="K150" s="21">
        <f ca="1">IF(ZahlungsZeitplan[[#This Row],['#]]&lt;&gt;"",SUM(INDEX(ZahlungsZeitplan[ZINSEN],1,1):ZahlungsZeitplan[[#This Row],[ZINSEN]]),"")</f>
        <v>91064.247428061659</v>
      </c>
    </row>
    <row r="151" spans="2:11" x14ac:dyDescent="0.25">
      <c r="B151" s="19">
        <f ca="1">IF(DarlehenIstGut,IF(ROW()-ROW(ZahlungsZeitplan[[#Headers],['#]])&gt;PlanmäßigeAnzahlZahlungen,"",ROW()-ROW(ZahlungsZeitplan[[#Headers],['#]])),"")</f>
        <v>129</v>
      </c>
      <c r="C151" s="20">
        <f ca="1">IF(ZahlungsZeitplan[[#This Row],['#]]&lt;&gt;"",EOMONTH(DarlehensAnfangsDatum,ROW(ZahlungsZeitplan[[#This Row],['#]])-ROW(ZahlungsZeitplan[[#Headers],['#]])-2)+DAY(DarlehensAnfangsDatum),"")</f>
        <v>49194</v>
      </c>
      <c r="D151" s="21">
        <f ca="1">IF(ZahlungsZeitplan[[#This Row],['#]]&lt;&gt;"",IF(ROW()-ROW(ZahlungsZeitplan[[#Headers],[ANFANGSSALDO]])=1,DarlehensBetrag,INDEX(ZahlungsZeitplan[ENDSALDO],ROW()-ROW(ZahlungsZeitplan[[#Headers],[ANFANGSSALDO]])-1)),"")</f>
        <v>168359.71572255384</v>
      </c>
      <c r="E151" s="21">
        <f ca="1">IF(ZahlungsZeitplan[[#This Row],['#]]&lt;&gt;"",PlanmäßigeZahlung,"")</f>
        <v>1739.87915394928</v>
      </c>
      <c r="F15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1" s="21">
        <f ca="1">IF(ZahlungsZeitplan[[#This Row],['#]]&lt;&gt;"",ZahlungsZeitplan[[#This Row],[GESAMTZAHLUNG]]-ZahlungsZeitplan[[#This Row],[ZINSEN]],"")</f>
        <v>968.23045688757475</v>
      </c>
      <c r="I151" s="21">
        <f ca="1">IF(ZahlungsZeitplan[[#This Row],['#]]&lt;=($D$17*12),IF(ZahlungsZeitplan[[#This Row],['#]]&lt;&gt;"",ZahlungsZeitplan[[#This Row],[ANFANGSSALDO]]*(ZinsSatz/ZahlungenProJahr),""),IF(ZahlungsZeitplan[[#This Row],['#]]&lt;&gt;"",ZahlungsZeitplan[[#This Row],[ANFANGSSALDO]]*((ZinsSatz+$D$18)/ZahlungenProJahr),""))</f>
        <v>771.64869706170521</v>
      </c>
      <c r="J151" s="21">
        <f ca="1">IF(ZahlungsZeitplan[[#This Row],['#]]&lt;&gt;"",IF(ZahlungsZeitplan[[#This Row],[Zahlungen (Plan)]]+ZahlungsZeitplan[[#This Row],[SONDERZAHLUNG]]&lt;=ZahlungsZeitplan[[#This Row],[ANFANGSSALDO]],ZahlungsZeitplan[[#This Row],[ANFANGSSALDO]]-ZahlungsZeitplan[[#This Row],[KAPITAL]],0),"")</f>
        <v>167391.48526566627</v>
      </c>
      <c r="K151" s="21">
        <f ca="1">IF(ZahlungsZeitplan[[#This Row],['#]]&lt;&gt;"",SUM(INDEX(ZahlungsZeitplan[ZINSEN],1,1):ZahlungsZeitplan[[#This Row],[ZINSEN]]),"")</f>
        <v>91835.89612512337</v>
      </c>
    </row>
    <row r="152" spans="2:11" x14ac:dyDescent="0.25">
      <c r="B152" s="19">
        <f ca="1">IF(DarlehenIstGut,IF(ROW()-ROW(ZahlungsZeitplan[[#Headers],['#]])&gt;PlanmäßigeAnzahlZahlungen,"",ROW()-ROW(ZahlungsZeitplan[[#Headers],['#]])),"")</f>
        <v>130</v>
      </c>
      <c r="C152" s="20">
        <f ca="1">IF(ZahlungsZeitplan[[#This Row],['#]]&lt;&gt;"",EOMONTH(DarlehensAnfangsDatum,ROW(ZahlungsZeitplan[[#This Row],['#]])-ROW(ZahlungsZeitplan[[#Headers],['#]])-2)+DAY(DarlehensAnfangsDatum),"")</f>
        <v>49224</v>
      </c>
      <c r="D152" s="21">
        <f ca="1">IF(ZahlungsZeitplan[[#This Row],['#]]&lt;&gt;"",IF(ROW()-ROW(ZahlungsZeitplan[[#Headers],[ANFANGSSALDO]])=1,DarlehensBetrag,INDEX(ZahlungsZeitplan[ENDSALDO],ROW()-ROW(ZahlungsZeitplan[[#Headers],[ANFANGSSALDO]])-1)),"")</f>
        <v>167391.48526566627</v>
      </c>
      <c r="E152" s="21">
        <f ca="1">IF(ZahlungsZeitplan[[#This Row],['#]]&lt;&gt;"",PlanmäßigeZahlung,"")</f>
        <v>1739.87915394928</v>
      </c>
      <c r="F15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2" s="21">
        <f ca="1">IF(ZahlungsZeitplan[[#This Row],['#]]&lt;&gt;"",ZahlungsZeitplan[[#This Row],[GESAMTZAHLUNG]]-ZahlungsZeitplan[[#This Row],[ZINSEN]],"")</f>
        <v>972.66817981497604</v>
      </c>
      <c r="I152" s="21">
        <f ca="1">IF(ZahlungsZeitplan[[#This Row],['#]]&lt;=($D$17*12),IF(ZahlungsZeitplan[[#This Row],['#]]&lt;&gt;"",ZahlungsZeitplan[[#This Row],[ANFANGSSALDO]]*(ZinsSatz/ZahlungenProJahr),""),IF(ZahlungsZeitplan[[#This Row],['#]]&lt;&gt;"",ZahlungsZeitplan[[#This Row],[ANFANGSSALDO]]*((ZinsSatz+$D$18)/ZahlungenProJahr),""))</f>
        <v>767.21097413430391</v>
      </c>
      <c r="J152" s="21">
        <f ca="1">IF(ZahlungsZeitplan[[#This Row],['#]]&lt;&gt;"",IF(ZahlungsZeitplan[[#This Row],[Zahlungen (Plan)]]+ZahlungsZeitplan[[#This Row],[SONDERZAHLUNG]]&lt;=ZahlungsZeitplan[[#This Row],[ANFANGSSALDO]],ZahlungsZeitplan[[#This Row],[ANFANGSSALDO]]-ZahlungsZeitplan[[#This Row],[KAPITAL]],0),"")</f>
        <v>166418.8170858513</v>
      </c>
      <c r="K152" s="21">
        <f ca="1">IF(ZahlungsZeitplan[[#This Row],['#]]&lt;&gt;"",SUM(INDEX(ZahlungsZeitplan[ZINSEN],1,1):ZahlungsZeitplan[[#This Row],[ZINSEN]]),"")</f>
        <v>92603.107099257672</v>
      </c>
    </row>
    <row r="153" spans="2:11" x14ac:dyDescent="0.25">
      <c r="B153" s="19">
        <f ca="1">IF(DarlehenIstGut,IF(ROW()-ROW(ZahlungsZeitplan[[#Headers],['#]])&gt;PlanmäßigeAnzahlZahlungen,"",ROW()-ROW(ZahlungsZeitplan[[#Headers],['#]])),"")</f>
        <v>131</v>
      </c>
      <c r="C153" s="20">
        <f ca="1">IF(ZahlungsZeitplan[[#This Row],['#]]&lt;&gt;"",EOMONTH(DarlehensAnfangsDatum,ROW(ZahlungsZeitplan[[#This Row],['#]])-ROW(ZahlungsZeitplan[[#Headers],['#]])-2)+DAY(DarlehensAnfangsDatum),"")</f>
        <v>49255</v>
      </c>
      <c r="D153" s="21">
        <f ca="1">IF(ZahlungsZeitplan[[#This Row],['#]]&lt;&gt;"",IF(ROW()-ROW(ZahlungsZeitplan[[#Headers],[ANFANGSSALDO]])=1,DarlehensBetrag,INDEX(ZahlungsZeitplan[ENDSALDO],ROW()-ROW(ZahlungsZeitplan[[#Headers],[ANFANGSSALDO]])-1)),"")</f>
        <v>166418.8170858513</v>
      </c>
      <c r="E153" s="21">
        <f ca="1">IF(ZahlungsZeitplan[[#This Row],['#]]&lt;&gt;"",PlanmäßigeZahlung,"")</f>
        <v>1739.87915394928</v>
      </c>
      <c r="F15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3" s="21">
        <f ca="1">IF(ZahlungsZeitplan[[#This Row],['#]]&lt;&gt;"",ZahlungsZeitplan[[#This Row],[GESAMTZAHLUNG]]-ZahlungsZeitplan[[#This Row],[ZINSEN]],"")</f>
        <v>977.12624230579468</v>
      </c>
      <c r="I153" s="21">
        <f ca="1">IF(ZahlungsZeitplan[[#This Row],['#]]&lt;=($D$17*12),IF(ZahlungsZeitplan[[#This Row],['#]]&lt;&gt;"",ZahlungsZeitplan[[#This Row],[ANFANGSSALDO]]*(ZinsSatz/ZahlungenProJahr),""),IF(ZahlungsZeitplan[[#This Row],['#]]&lt;&gt;"",ZahlungsZeitplan[[#This Row],[ANFANGSSALDO]]*((ZinsSatz+$D$18)/ZahlungenProJahr),""))</f>
        <v>762.75291164348528</v>
      </c>
      <c r="J153" s="21">
        <f ca="1">IF(ZahlungsZeitplan[[#This Row],['#]]&lt;&gt;"",IF(ZahlungsZeitplan[[#This Row],[Zahlungen (Plan)]]+ZahlungsZeitplan[[#This Row],[SONDERZAHLUNG]]&lt;=ZahlungsZeitplan[[#This Row],[ANFANGSSALDO]],ZahlungsZeitplan[[#This Row],[ANFANGSSALDO]]-ZahlungsZeitplan[[#This Row],[KAPITAL]],0),"")</f>
        <v>165441.69084354551</v>
      </c>
      <c r="K153" s="21">
        <f ca="1">IF(ZahlungsZeitplan[[#This Row],['#]]&lt;&gt;"",SUM(INDEX(ZahlungsZeitplan[ZINSEN],1,1):ZahlungsZeitplan[[#This Row],[ZINSEN]]),"")</f>
        <v>93365.86001090116</v>
      </c>
    </row>
    <row r="154" spans="2:11" x14ac:dyDescent="0.25">
      <c r="B154" s="19">
        <f ca="1">IF(DarlehenIstGut,IF(ROW()-ROW(ZahlungsZeitplan[[#Headers],['#]])&gt;PlanmäßigeAnzahlZahlungen,"",ROW()-ROW(ZahlungsZeitplan[[#Headers],['#]])),"")</f>
        <v>132</v>
      </c>
      <c r="C154" s="20">
        <f ca="1">IF(ZahlungsZeitplan[[#This Row],['#]]&lt;&gt;"",EOMONTH(DarlehensAnfangsDatum,ROW(ZahlungsZeitplan[[#This Row],['#]])-ROW(ZahlungsZeitplan[[#Headers],['#]])-2)+DAY(DarlehensAnfangsDatum),"")</f>
        <v>49285</v>
      </c>
      <c r="D154" s="21">
        <f ca="1">IF(ZahlungsZeitplan[[#This Row],['#]]&lt;&gt;"",IF(ROW()-ROW(ZahlungsZeitplan[[#Headers],[ANFANGSSALDO]])=1,DarlehensBetrag,INDEX(ZahlungsZeitplan[ENDSALDO],ROW()-ROW(ZahlungsZeitplan[[#Headers],[ANFANGSSALDO]])-1)),"")</f>
        <v>165441.69084354551</v>
      </c>
      <c r="E154" s="21">
        <f ca="1">IF(ZahlungsZeitplan[[#This Row],['#]]&lt;&gt;"",PlanmäßigeZahlung,"")</f>
        <v>1739.87915394928</v>
      </c>
      <c r="F15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4" s="21">
        <f ca="1">IF(ZahlungsZeitplan[[#This Row],['#]]&lt;&gt;"",ZahlungsZeitplan[[#This Row],[GESAMTZAHLUNG]]-ZahlungsZeitplan[[#This Row],[ZINSEN]],"")</f>
        <v>981.60473758302953</v>
      </c>
      <c r="I154" s="21">
        <f ca="1">IF(ZahlungsZeitplan[[#This Row],['#]]&lt;=($D$17*12),IF(ZahlungsZeitplan[[#This Row],['#]]&lt;&gt;"",ZahlungsZeitplan[[#This Row],[ANFANGSSALDO]]*(ZinsSatz/ZahlungenProJahr),""),IF(ZahlungsZeitplan[[#This Row],['#]]&lt;&gt;"",ZahlungsZeitplan[[#This Row],[ANFANGSSALDO]]*((ZinsSatz+$D$18)/ZahlungenProJahr),""))</f>
        <v>758.27441636625042</v>
      </c>
      <c r="J154" s="21">
        <f ca="1">IF(ZahlungsZeitplan[[#This Row],['#]]&lt;&gt;"",IF(ZahlungsZeitplan[[#This Row],[Zahlungen (Plan)]]+ZahlungsZeitplan[[#This Row],[SONDERZAHLUNG]]&lt;=ZahlungsZeitplan[[#This Row],[ANFANGSSALDO]],ZahlungsZeitplan[[#This Row],[ANFANGSSALDO]]-ZahlungsZeitplan[[#This Row],[KAPITAL]],0),"")</f>
        <v>164460.08610596249</v>
      </c>
      <c r="K154" s="21">
        <f ca="1">IF(ZahlungsZeitplan[[#This Row],['#]]&lt;&gt;"",SUM(INDEX(ZahlungsZeitplan[ZINSEN],1,1):ZahlungsZeitplan[[#This Row],[ZINSEN]]),"")</f>
        <v>94124.134427267418</v>
      </c>
    </row>
    <row r="155" spans="2:11" x14ac:dyDescent="0.25">
      <c r="B155" s="19">
        <f ca="1">IF(DarlehenIstGut,IF(ROW()-ROW(ZahlungsZeitplan[[#Headers],['#]])&gt;PlanmäßigeAnzahlZahlungen,"",ROW()-ROW(ZahlungsZeitplan[[#Headers],['#]])),"")</f>
        <v>133</v>
      </c>
      <c r="C155" s="20">
        <f ca="1">IF(ZahlungsZeitplan[[#This Row],['#]]&lt;&gt;"",EOMONTH(DarlehensAnfangsDatum,ROW(ZahlungsZeitplan[[#This Row],['#]])-ROW(ZahlungsZeitplan[[#Headers],['#]])-2)+DAY(DarlehensAnfangsDatum),"")</f>
        <v>49316</v>
      </c>
      <c r="D155" s="21">
        <f ca="1">IF(ZahlungsZeitplan[[#This Row],['#]]&lt;&gt;"",IF(ROW()-ROW(ZahlungsZeitplan[[#Headers],[ANFANGSSALDO]])=1,DarlehensBetrag,INDEX(ZahlungsZeitplan[ENDSALDO],ROW()-ROW(ZahlungsZeitplan[[#Headers],[ANFANGSSALDO]])-1)),"")</f>
        <v>164460.08610596249</v>
      </c>
      <c r="E155" s="21">
        <f ca="1">IF(ZahlungsZeitplan[[#This Row],['#]]&lt;&gt;"",PlanmäßigeZahlung,"")</f>
        <v>1739.87915394928</v>
      </c>
      <c r="F15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5" s="21">
        <f ca="1">IF(ZahlungsZeitplan[[#This Row],['#]]&lt;&gt;"",ZahlungsZeitplan[[#This Row],[GESAMTZAHLUNG]]-ZahlungsZeitplan[[#This Row],[ZINSEN]],"")</f>
        <v>986.10375929695169</v>
      </c>
      <c r="I155" s="21">
        <f ca="1">IF(ZahlungsZeitplan[[#This Row],['#]]&lt;=($D$17*12),IF(ZahlungsZeitplan[[#This Row],['#]]&lt;&gt;"",ZahlungsZeitplan[[#This Row],[ANFANGSSALDO]]*(ZinsSatz/ZahlungenProJahr),""),IF(ZahlungsZeitplan[[#This Row],['#]]&lt;&gt;"",ZahlungsZeitplan[[#This Row],[ANFANGSSALDO]]*((ZinsSatz+$D$18)/ZahlungenProJahr),""))</f>
        <v>753.77539465232826</v>
      </c>
      <c r="J155" s="21">
        <f ca="1">IF(ZahlungsZeitplan[[#This Row],['#]]&lt;&gt;"",IF(ZahlungsZeitplan[[#This Row],[Zahlungen (Plan)]]+ZahlungsZeitplan[[#This Row],[SONDERZAHLUNG]]&lt;=ZahlungsZeitplan[[#This Row],[ANFANGSSALDO]],ZahlungsZeitplan[[#This Row],[ANFANGSSALDO]]-ZahlungsZeitplan[[#This Row],[KAPITAL]],0),"")</f>
        <v>163473.98234666552</v>
      </c>
      <c r="K155" s="21">
        <f ca="1">IF(ZahlungsZeitplan[[#This Row],['#]]&lt;&gt;"",SUM(INDEX(ZahlungsZeitplan[ZINSEN],1,1):ZahlungsZeitplan[[#This Row],[ZINSEN]]),"")</f>
        <v>94877.909821919748</v>
      </c>
    </row>
    <row r="156" spans="2:11" x14ac:dyDescent="0.25">
      <c r="B156" s="19">
        <f ca="1">IF(DarlehenIstGut,IF(ROW()-ROW(ZahlungsZeitplan[[#Headers],['#]])&gt;PlanmäßigeAnzahlZahlungen,"",ROW()-ROW(ZahlungsZeitplan[[#Headers],['#]])),"")</f>
        <v>134</v>
      </c>
      <c r="C156" s="20">
        <f ca="1">IF(ZahlungsZeitplan[[#This Row],['#]]&lt;&gt;"",EOMONTH(DarlehensAnfangsDatum,ROW(ZahlungsZeitplan[[#This Row],['#]])-ROW(ZahlungsZeitplan[[#Headers],['#]])-2)+DAY(DarlehensAnfangsDatum),"")</f>
        <v>49347</v>
      </c>
      <c r="D156" s="21">
        <f ca="1">IF(ZahlungsZeitplan[[#This Row],['#]]&lt;&gt;"",IF(ROW()-ROW(ZahlungsZeitplan[[#Headers],[ANFANGSSALDO]])=1,DarlehensBetrag,INDEX(ZahlungsZeitplan[ENDSALDO],ROW()-ROW(ZahlungsZeitplan[[#Headers],[ANFANGSSALDO]])-1)),"")</f>
        <v>163473.98234666552</v>
      </c>
      <c r="E156" s="21">
        <f ca="1">IF(ZahlungsZeitplan[[#This Row],['#]]&lt;&gt;"",PlanmäßigeZahlung,"")</f>
        <v>1739.87915394928</v>
      </c>
      <c r="F15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6" s="21">
        <f ca="1">IF(ZahlungsZeitplan[[#This Row],['#]]&lt;&gt;"",ZahlungsZeitplan[[#This Row],[GESAMTZAHLUNG]]-ZahlungsZeitplan[[#This Row],[ZINSEN]],"")</f>
        <v>990.62340152706281</v>
      </c>
      <c r="I156" s="21">
        <f ca="1">IF(ZahlungsZeitplan[[#This Row],['#]]&lt;=($D$17*12),IF(ZahlungsZeitplan[[#This Row],['#]]&lt;&gt;"",ZahlungsZeitplan[[#This Row],[ANFANGSSALDO]]*(ZinsSatz/ZahlungenProJahr),""),IF(ZahlungsZeitplan[[#This Row],['#]]&lt;&gt;"",ZahlungsZeitplan[[#This Row],[ANFANGSSALDO]]*((ZinsSatz+$D$18)/ZahlungenProJahr),""))</f>
        <v>749.25575242221714</v>
      </c>
      <c r="J156" s="21">
        <f ca="1">IF(ZahlungsZeitplan[[#This Row],['#]]&lt;&gt;"",IF(ZahlungsZeitplan[[#This Row],[Zahlungen (Plan)]]+ZahlungsZeitplan[[#This Row],[SONDERZAHLUNG]]&lt;=ZahlungsZeitplan[[#This Row],[ANFANGSSALDO]],ZahlungsZeitplan[[#This Row],[ANFANGSSALDO]]-ZahlungsZeitplan[[#This Row],[KAPITAL]],0),"")</f>
        <v>162483.35894513846</v>
      </c>
      <c r="K156" s="21">
        <f ca="1">IF(ZahlungsZeitplan[[#This Row],['#]]&lt;&gt;"",SUM(INDEX(ZahlungsZeitplan[ZINSEN],1,1):ZahlungsZeitplan[[#This Row],[ZINSEN]]),"")</f>
        <v>95627.165574341969</v>
      </c>
    </row>
    <row r="157" spans="2:11" x14ac:dyDescent="0.25">
      <c r="B157" s="19">
        <f ca="1">IF(DarlehenIstGut,IF(ROW()-ROW(ZahlungsZeitplan[[#Headers],['#]])&gt;PlanmäßigeAnzahlZahlungen,"",ROW()-ROW(ZahlungsZeitplan[[#Headers],['#]])),"")</f>
        <v>135</v>
      </c>
      <c r="C157" s="20">
        <f ca="1">IF(ZahlungsZeitplan[[#This Row],['#]]&lt;&gt;"",EOMONTH(DarlehensAnfangsDatum,ROW(ZahlungsZeitplan[[#This Row],['#]])-ROW(ZahlungsZeitplan[[#Headers],['#]])-2)+DAY(DarlehensAnfangsDatum),"")</f>
        <v>49375</v>
      </c>
      <c r="D157" s="21">
        <f ca="1">IF(ZahlungsZeitplan[[#This Row],['#]]&lt;&gt;"",IF(ROW()-ROW(ZahlungsZeitplan[[#Headers],[ANFANGSSALDO]])=1,DarlehensBetrag,INDEX(ZahlungsZeitplan[ENDSALDO],ROW()-ROW(ZahlungsZeitplan[[#Headers],[ANFANGSSALDO]])-1)),"")</f>
        <v>162483.35894513846</v>
      </c>
      <c r="E157" s="21">
        <f ca="1">IF(ZahlungsZeitplan[[#This Row],['#]]&lt;&gt;"",PlanmäßigeZahlung,"")</f>
        <v>1739.87915394928</v>
      </c>
      <c r="F15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7" s="21">
        <f ca="1">IF(ZahlungsZeitplan[[#This Row],['#]]&lt;&gt;"",ZahlungsZeitplan[[#This Row],[GESAMTZAHLUNG]]-ZahlungsZeitplan[[#This Row],[ZINSEN]],"")</f>
        <v>995.16375878406188</v>
      </c>
      <c r="I157" s="21">
        <f ca="1">IF(ZahlungsZeitplan[[#This Row],['#]]&lt;=($D$17*12),IF(ZahlungsZeitplan[[#This Row],['#]]&lt;&gt;"",ZahlungsZeitplan[[#This Row],[ANFANGSSALDO]]*(ZinsSatz/ZahlungenProJahr),""),IF(ZahlungsZeitplan[[#This Row],['#]]&lt;&gt;"",ZahlungsZeitplan[[#This Row],[ANFANGSSALDO]]*((ZinsSatz+$D$18)/ZahlungenProJahr),""))</f>
        <v>744.71539516521807</v>
      </c>
      <c r="J157" s="21">
        <f ca="1">IF(ZahlungsZeitplan[[#This Row],['#]]&lt;&gt;"",IF(ZahlungsZeitplan[[#This Row],[Zahlungen (Plan)]]+ZahlungsZeitplan[[#This Row],[SONDERZAHLUNG]]&lt;=ZahlungsZeitplan[[#This Row],[ANFANGSSALDO]],ZahlungsZeitplan[[#This Row],[ANFANGSSALDO]]-ZahlungsZeitplan[[#This Row],[KAPITAL]],0),"")</f>
        <v>161488.19518635439</v>
      </c>
      <c r="K157" s="21">
        <f ca="1">IF(ZahlungsZeitplan[[#This Row],['#]]&lt;&gt;"",SUM(INDEX(ZahlungsZeitplan[ZINSEN],1,1):ZahlungsZeitplan[[#This Row],[ZINSEN]]),"")</f>
        <v>96371.880969507183</v>
      </c>
    </row>
    <row r="158" spans="2:11" x14ac:dyDescent="0.25">
      <c r="B158" s="19">
        <f ca="1">IF(DarlehenIstGut,IF(ROW()-ROW(ZahlungsZeitplan[[#Headers],['#]])&gt;PlanmäßigeAnzahlZahlungen,"",ROW()-ROW(ZahlungsZeitplan[[#Headers],['#]])),"")</f>
        <v>136</v>
      </c>
      <c r="C158" s="20">
        <f ca="1">IF(ZahlungsZeitplan[[#This Row],['#]]&lt;&gt;"",EOMONTH(DarlehensAnfangsDatum,ROW(ZahlungsZeitplan[[#This Row],['#]])-ROW(ZahlungsZeitplan[[#Headers],['#]])-2)+DAY(DarlehensAnfangsDatum),"")</f>
        <v>49406</v>
      </c>
      <c r="D158" s="21">
        <f ca="1">IF(ZahlungsZeitplan[[#This Row],['#]]&lt;&gt;"",IF(ROW()-ROW(ZahlungsZeitplan[[#Headers],[ANFANGSSALDO]])=1,DarlehensBetrag,INDEX(ZahlungsZeitplan[ENDSALDO],ROW()-ROW(ZahlungsZeitplan[[#Headers],[ANFANGSSALDO]])-1)),"")</f>
        <v>161488.19518635439</v>
      </c>
      <c r="E158" s="21">
        <f ca="1">IF(ZahlungsZeitplan[[#This Row],['#]]&lt;&gt;"",PlanmäßigeZahlung,"")</f>
        <v>1739.87915394928</v>
      </c>
      <c r="F15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8" s="21">
        <f ca="1">IF(ZahlungsZeitplan[[#This Row],['#]]&lt;&gt;"",ZahlungsZeitplan[[#This Row],[GESAMTZAHLUNG]]-ZahlungsZeitplan[[#This Row],[ZINSEN]],"")</f>
        <v>999.72492601182216</v>
      </c>
      <c r="I158" s="21">
        <f ca="1">IF(ZahlungsZeitplan[[#This Row],['#]]&lt;=($D$17*12),IF(ZahlungsZeitplan[[#This Row],['#]]&lt;&gt;"",ZahlungsZeitplan[[#This Row],[ANFANGSSALDO]]*(ZinsSatz/ZahlungenProJahr),""),IF(ZahlungsZeitplan[[#This Row],['#]]&lt;&gt;"",ZahlungsZeitplan[[#This Row],[ANFANGSSALDO]]*((ZinsSatz+$D$18)/ZahlungenProJahr),""))</f>
        <v>740.15422793745779</v>
      </c>
      <c r="J158" s="21">
        <f ca="1">IF(ZahlungsZeitplan[[#This Row],['#]]&lt;&gt;"",IF(ZahlungsZeitplan[[#This Row],[Zahlungen (Plan)]]+ZahlungsZeitplan[[#This Row],[SONDERZAHLUNG]]&lt;=ZahlungsZeitplan[[#This Row],[ANFANGSSALDO]],ZahlungsZeitplan[[#This Row],[ANFANGSSALDO]]-ZahlungsZeitplan[[#This Row],[KAPITAL]],0),"")</f>
        <v>160488.47026034258</v>
      </c>
      <c r="K158" s="21">
        <f ca="1">IF(ZahlungsZeitplan[[#This Row],['#]]&lt;&gt;"",SUM(INDEX(ZahlungsZeitplan[ZINSEN],1,1):ZahlungsZeitplan[[#This Row],[ZINSEN]]),"")</f>
        <v>97112.035197444638</v>
      </c>
    </row>
    <row r="159" spans="2:11" x14ac:dyDescent="0.25">
      <c r="B159" s="19">
        <f ca="1">IF(DarlehenIstGut,IF(ROW()-ROW(ZahlungsZeitplan[[#Headers],['#]])&gt;PlanmäßigeAnzahlZahlungen,"",ROW()-ROW(ZahlungsZeitplan[[#Headers],['#]])),"")</f>
        <v>137</v>
      </c>
      <c r="C159" s="20">
        <f ca="1">IF(ZahlungsZeitplan[[#This Row],['#]]&lt;&gt;"",EOMONTH(DarlehensAnfangsDatum,ROW(ZahlungsZeitplan[[#This Row],['#]])-ROW(ZahlungsZeitplan[[#Headers],['#]])-2)+DAY(DarlehensAnfangsDatum),"")</f>
        <v>49436</v>
      </c>
      <c r="D159" s="21">
        <f ca="1">IF(ZahlungsZeitplan[[#This Row],['#]]&lt;&gt;"",IF(ROW()-ROW(ZahlungsZeitplan[[#Headers],[ANFANGSSALDO]])=1,DarlehensBetrag,INDEX(ZahlungsZeitplan[ENDSALDO],ROW()-ROW(ZahlungsZeitplan[[#Headers],[ANFANGSSALDO]])-1)),"")</f>
        <v>160488.47026034258</v>
      </c>
      <c r="E159" s="21">
        <f ca="1">IF(ZahlungsZeitplan[[#This Row],['#]]&lt;&gt;"",PlanmäßigeZahlung,"")</f>
        <v>1739.87915394928</v>
      </c>
      <c r="F15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59" s="21">
        <f ca="1">IF(ZahlungsZeitplan[[#This Row],['#]]&lt;&gt;"",ZahlungsZeitplan[[#This Row],[GESAMTZAHLUNG]]-ZahlungsZeitplan[[#This Row],[ZINSEN]],"")</f>
        <v>1004.3069985893763</v>
      </c>
      <c r="I159" s="21">
        <f ca="1">IF(ZahlungsZeitplan[[#This Row],['#]]&lt;=($D$17*12),IF(ZahlungsZeitplan[[#This Row],['#]]&lt;&gt;"",ZahlungsZeitplan[[#This Row],[ANFANGSSALDO]]*(ZinsSatz/ZahlungenProJahr),""),IF(ZahlungsZeitplan[[#This Row],['#]]&lt;&gt;"",ZahlungsZeitplan[[#This Row],[ANFANGSSALDO]]*((ZinsSatz+$D$18)/ZahlungenProJahr),""))</f>
        <v>735.5721553599036</v>
      </c>
      <c r="J159" s="21">
        <f ca="1">IF(ZahlungsZeitplan[[#This Row],['#]]&lt;&gt;"",IF(ZahlungsZeitplan[[#This Row],[Zahlungen (Plan)]]+ZahlungsZeitplan[[#This Row],[SONDERZAHLUNG]]&lt;=ZahlungsZeitplan[[#This Row],[ANFANGSSALDO]],ZahlungsZeitplan[[#This Row],[ANFANGSSALDO]]-ZahlungsZeitplan[[#This Row],[KAPITAL]],0),"")</f>
        <v>159484.16326175322</v>
      </c>
      <c r="K159" s="21">
        <f ca="1">IF(ZahlungsZeitplan[[#This Row],['#]]&lt;&gt;"",SUM(INDEX(ZahlungsZeitplan[ZINSEN],1,1):ZahlungsZeitplan[[#This Row],[ZINSEN]]),"")</f>
        <v>97847.607352804538</v>
      </c>
    </row>
    <row r="160" spans="2:11" x14ac:dyDescent="0.25">
      <c r="B160" s="19">
        <f ca="1">IF(DarlehenIstGut,IF(ROW()-ROW(ZahlungsZeitplan[[#Headers],['#]])&gt;PlanmäßigeAnzahlZahlungen,"",ROW()-ROW(ZahlungsZeitplan[[#Headers],['#]])),"")</f>
        <v>138</v>
      </c>
      <c r="C160" s="20">
        <f ca="1">IF(ZahlungsZeitplan[[#This Row],['#]]&lt;&gt;"",EOMONTH(DarlehensAnfangsDatum,ROW(ZahlungsZeitplan[[#This Row],['#]])-ROW(ZahlungsZeitplan[[#Headers],['#]])-2)+DAY(DarlehensAnfangsDatum),"")</f>
        <v>49467</v>
      </c>
      <c r="D160" s="21">
        <f ca="1">IF(ZahlungsZeitplan[[#This Row],['#]]&lt;&gt;"",IF(ROW()-ROW(ZahlungsZeitplan[[#Headers],[ANFANGSSALDO]])=1,DarlehensBetrag,INDEX(ZahlungsZeitplan[ENDSALDO],ROW()-ROW(ZahlungsZeitplan[[#Headers],[ANFANGSSALDO]])-1)),"")</f>
        <v>159484.16326175322</v>
      </c>
      <c r="E160" s="21">
        <f ca="1">IF(ZahlungsZeitplan[[#This Row],['#]]&lt;&gt;"",PlanmäßigeZahlung,"")</f>
        <v>1739.87915394928</v>
      </c>
      <c r="F16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0" s="21">
        <f ca="1">IF(ZahlungsZeitplan[[#This Row],['#]]&lt;&gt;"",ZahlungsZeitplan[[#This Row],[GESAMTZAHLUNG]]-ZahlungsZeitplan[[#This Row],[ZINSEN]],"")</f>
        <v>1008.9100723329109</v>
      </c>
      <c r="I160" s="21">
        <f ca="1">IF(ZahlungsZeitplan[[#This Row],['#]]&lt;=($D$17*12),IF(ZahlungsZeitplan[[#This Row],['#]]&lt;&gt;"",ZahlungsZeitplan[[#This Row],[ANFANGSSALDO]]*(ZinsSatz/ZahlungenProJahr),""),IF(ZahlungsZeitplan[[#This Row],['#]]&lt;&gt;"",ZahlungsZeitplan[[#This Row],[ANFANGSSALDO]]*((ZinsSatz+$D$18)/ZahlungenProJahr),""))</f>
        <v>730.96908161636907</v>
      </c>
      <c r="J160" s="21">
        <f ca="1">IF(ZahlungsZeitplan[[#This Row],['#]]&lt;&gt;"",IF(ZahlungsZeitplan[[#This Row],[Zahlungen (Plan)]]+ZahlungsZeitplan[[#This Row],[SONDERZAHLUNG]]&lt;=ZahlungsZeitplan[[#This Row],[ANFANGSSALDO]],ZahlungsZeitplan[[#This Row],[ANFANGSSALDO]]-ZahlungsZeitplan[[#This Row],[KAPITAL]],0),"")</f>
        <v>158475.2531894203</v>
      </c>
      <c r="K160" s="21">
        <f ca="1">IF(ZahlungsZeitplan[[#This Row],['#]]&lt;&gt;"",SUM(INDEX(ZahlungsZeitplan[ZINSEN],1,1):ZahlungsZeitplan[[#This Row],[ZINSEN]]),"")</f>
        <v>98578.576434420902</v>
      </c>
    </row>
    <row r="161" spans="2:11" x14ac:dyDescent="0.25">
      <c r="B161" s="19">
        <f ca="1">IF(DarlehenIstGut,IF(ROW()-ROW(ZahlungsZeitplan[[#Headers],['#]])&gt;PlanmäßigeAnzahlZahlungen,"",ROW()-ROW(ZahlungsZeitplan[[#Headers],['#]])),"")</f>
        <v>139</v>
      </c>
      <c r="C161" s="20">
        <f ca="1">IF(ZahlungsZeitplan[[#This Row],['#]]&lt;&gt;"",EOMONTH(DarlehensAnfangsDatum,ROW(ZahlungsZeitplan[[#This Row],['#]])-ROW(ZahlungsZeitplan[[#Headers],['#]])-2)+DAY(DarlehensAnfangsDatum),"")</f>
        <v>49497</v>
      </c>
      <c r="D161" s="21">
        <f ca="1">IF(ZahlungsZeitplan[[#This Row],['#]]&lt;&gt;"",IF(ROW()-ROW(ZahlungsZeitplan[[#Headers],[ANFANGSSALDO]])=1,DarlehensBetrag,INDEX(ZahlungsZeitplan[ENDSALDO],ROW()-ROW(ZahlungsZeitplan[[#Headers],[ANFANGSSALDO]])-1)),"")</f>
        <v>158475.2531894203</v>
      </c>
      <c r="E161" s="21">
        <f ca="1">IF(ZahlungsZeitplan[[#This Row],['#]]&lt;&gt;"",PlanmäßigeZahlung,"")</f>
        <v>1739.87915394928</v>
      </c>
      <c r="F16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1" s="21">
        <f ca="1">IF(ZahlungsZeitplan[[#This Row],['#]]&lt;&gt;"",ZahlungsZeitplan[[#This Row],[GESAMTZAHLUNG]]-ZahlungsZeitplan[[#This Row],[ZINSEN]],"")</f>
        <v>1013.5342434977701</v>
      </c>
      <c r="I161" s="21">
        <f ca="1">IF(ZahlungsZeitplan[[#This Row],['#]]&lt;=($D$17*12),IF(ZahlungsZeitplan[[#This Row],['#]]&lt;&gt;"",ZahlungsZeitplan[[#This Row],[ANFANGSSALDO]]*(ZinsSatz/ZahlungenProJahr),""),IF(ZahlungsZeitplan[[#This Row],['#]]&lt;&gt;"",ZahlungsZeitplan[[#This Row],[ANFANGSSALDO]]*((ZinsSatz+$D$18)/ZahlungenProJahr),""))</f>
        <v>726.3449104515098</v>
      </c>
      <c r="J161" s="21">
        <f ca="1">IF(ZahlungsZeitplan[[#This Row],['#]]&lt;&gt;"",IF(ZahlungsZeitplan[[#This Row],[Zahlungen (Plan)]]+ZahlungsZeitplan[[#This Row],[SONDERZAHLUNG]]&lt;=ZahlungsZeitplan[[#This Row],[ANFANGSSALDO]],ZahlungsZeitplan[[#This Row],[ANFANGSSALDO]]-ZahlungsZeitplan[[#This Row],[KAPITAL]],0),"")</f>
        <v>157461.71894592253</v>
      </c>
      <c r="K161" s="21">
        <f ca="1">IF(ZahlungsZeitplan[[#This Row],['#]]&lt;&gt;"",SUM(INDEX(ZahlungsZeitplan[ZINSEN],1,1):ZahlungsZeitplan[[#This Row],[ZINSEN]]),"")</f>
        <v>99304.921344872419</v>
      </c>
    </row>
    <row r="162" spans="2:11" x14ac:dyDescent="0.25">
      <c r="B162" s="19">
        <f ca="1">IF(DarlehenIstGut,IF(ROW()-ROW(ZahlungsZeitplan[[#Headers],['#]])&gt;PlanmäßigeAnzahlZahlungen,"",ROW()-ROW(ZahlungsZeitplan[[#Headers],['#]])),"")</f>
        <v>140</v>
      </c>
      <c r="C162" s="20">
        <f ca="1">IF(ZahlungsZeitplan[[#This Row],['#]]&lt;&gt;"",EOMONTH(DarlehensAnfangsDatum,ROW(ZahlungsZeitplan[[#This Row],['#]])-ROW(ZahlungsZeitplan[[#Headers],['#]])-2)+DAY(DarlehensAnfangsDatum),"")</f>
        <v>49528</v>
      </c>
      <c r="D162" s="21">
        <f ca="1">IF(ZahlungsZeitplan[[#This Row],['#]]&lt;&gt;"",IF(ROW()-ROW(ZahlungsZeitplan[[#Headers],[ANFANGSSALDO]])=1,DarlehensBetrag,INDEX(ZahlungsZeitplan[ENDSALDO],ROW()-ROW(ZahlungsZeitplan[[#Headers],[ANFANGSSALDO]])-1)),"")</f>
        <v>157461.71894592253</v>
      </c>
      <c r="E162" s="21">
        <f ca="1">IF(ZahlungsZeitplan[[#This Row],['#]]&lt;&gt;"",PlanmäßigeZahlung,"")</f>
        <v>1739.87915394928</v>
      </c>
      <c r="F16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2" s="21">
        <f ca="1">IF(ZahlungsZeitplan[[#This Row],['#]]&lt;&gt;"",ZahlungsZeitplan[[#This Row],[GESAMTZAHLUNG]]-ZahlungsZeitplan[[#This Row],[ZINSEN]],"")</f>
        <v>1018.1796087804682</v>
      </c>
      <c r="I162" s="21">
        <f ca="1">IF(ZahlungsZeitplan[[#This Row],['#]]&lt;=($D$17*12),IF(ZahlungsZeitplan[[#This Row],['#]]&lt;&gt;"",ZahlungsZeitplan[[#This Row],[ANFANGSSALDO]]*(ZinsSatz/ZahlungenProJahr),""),IF(ZahlungsZeitplan[[#This Row],['#]]&lt;&gt;"",ZahlungsZeitplan[[#This Row],[ANFANGSSALDO]]*((ZinsSatz+$D$18)/ZahlungenProJahr),""))</f>
        <v>721.69954516881171</v>
      </c>
      <c r="J162" s="21">
        <f ca="1">IF(ZahlungsZeitplan[[#This Row],['#]]&lt;&gt;"",IF(ZahlungsZeitplan[[#This Row],[Zahlungen (Plan)]]+ZahlungsZeitplan[[#This Row],[SONDERZAHLUNG]]&lt;=ZahlungsZeitplan[[#This Row],[ANFANGSSALDO]],ZahlungsZeitplan[[#This Row],[ANFANGSSALDO]]-ZahlungsZeitplan[[#This Row],[KAPITAL]],0),"")</f>
        <v>156443.53933714208</v>
      </c>
      <c r="K162" s="21">
        <f ca="1">IF(ZahlungsZeitplan[[#This Row],['#]]&lt;&gt;"",SUM(INDEX(ZahlungsZeitplan[ZINSEN],1,1):ZahlungsZeitplan[[#This Row],[ZINSEN]]),"")</f>
        <v>100026.62089004123</v>
      </c>
    </row>
    <row r="163" spans="2:11" x14ac:dyDescent="0.25">
      <c r="B163" s="19">
        <f ca="1">IF(DarlehenIstGut,IF(ROW()-ROW(ZahlungsZeitplan[[#Headers],['#]])&gt;PlanmäßigeAnzahlZahlungen,"",ROW()-ROW(ZahlungsZeitplan[[#Headers],['#]])),"")</f>
        <v>141</v>
      </c>
      <c r="C163" s="20">
        <f ca="1">IF(ZahlungsZeitplan[[#This Row],['#]]&lt;&gt;"",EOMONTH(DarlehensAnfangsDatum,ROW(ZahlungsZeitplan[[#This Row],['#]])-ROW(ZahlungsZeitplan[[#Headers],['#]])-2)+DAY(DarlehensAnfangsDatum),"")</f>
        <v>49559</v>
      </c>
      <c r="D163" s="21">
        <f ca="1">IF(ZahlungsZeitplan[[#This Row],['#]]&lt;&gt;"",IF(ROW()-ROW(ZahlungsZeitplan[[#Headers],[ANFANGSSALDO]])=1,DarlehensBetrag,INDEX(ZahlungsZeitplan[ENDSALDO],ROW()-ROW(ZahlungsZeitplan[[#Headers],[ANFANGSSALDO]])-1)),"")</f>
        <v>156443.53933714208</v>
      </c>
      <c r="E163" s="21">
        <f ca="1">IF(ZahlungsZeitplan[[#This Row],['#]]&lt;&gt;"",PlanmäßigeZahlung,"")</f>
        <v>1739.87915394928</v>
      </c>
      <c r="F16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3" s="21">
        <f ca="1">IF(ZahlungsZeitplan[[#This Row],['#]]&lt;&gt;"",ZahlungsZeitplan[[#This Row],[GESAMTZAHLUNG]]-ZahlungsZeitplan[[#This Row],[ZINSEN]],"")</f>
        <v>1022.846265320712</v>
      </c>
      <c r="I163" s="21">
        <f ca="1">IF(ZahlungsZeitplan[[#This Row],['#]]&lt;=($D$17*12),IF(ZahlungsZeitplan[[#This Row],['#]]&lt;&gt;"",ZahlungsZeitplan[[#This Row],[ANFANGSSALDO]]*(ZinsSatz/ZahlungenProJahr),""),IF(ZahlungsZeitplan[[#This Row],['#]]&lt;&gt;"",ZahlungsZeitplan[[#This Row],[ANFANGSSALDO]]*((ZinsSatz+$D$18)/ZahlungenProJahr),""))</f>
        <v>717.032888628568</v>
      </c>
      <c r="J163" s="21">
        <f ca="1">IF(ZahlungsZeitplan[[#This Row],['#]]&lt;&gt;"",IF(ZahlungsZeitplan[[#This Row],[Zahlungen (Plan)]]+ZahlungsZeitplan[[#This Row],[SONDERZAHLUNG]]&lt;=ZahlungsZeitplan[[#This Row],[ANFANGSSALDO]],ZahlungsZeitplan[[#This Row],[ANFANGSSALDO]]-ZahlungsZeitplan[[#This Row],[KAPITAL]],0),"")</f>
        <v>155420.69307182136</v>
      </c>
      <c r="K163" s="21">
        <f ca="1">IF(ZahlungsZeitplan[[#This Row],['#]]&lt;&gt;"",SUM(INDEX(ZahlungsZeitplan[ZINSEN],1,1):ZahlungsZeitplan[[#This Row],[ZINSEN]]),"")</f>
        <v>100743.6537786698</v>
      </c>
    </row>
    <row r="164" spans="2:11" x14ac:dyDescent="0.25">
      <c r="B164" s="19">
        <f ca="1">IF(DarlehenIstGut,IF(ROW()-ROW(ZahlungsZeitplan[[#Headers],['#]])&gt;PlanmäßigeAnzahlZahlungen,"",ROW()-ROW(ZahlungsZeitplan[[#Headers],['#]])),"")</f>
        <v>142</v>
      </c>
      <c r="C164" s="20">
        <f ca="1">IF(ZahlungsZeitplan[[#This Row],['#]]&lt;&gt;"",EOMONTH(DarlehensAnfangsDatum,ROW(ZahlungsZeitplan[[#This Row],['#]])-ROW(ZahlungsZeitplan[[#Headers],['#]])-2)+DAY(DarlehensAnfangsDatum),"")</f>
        <v>49589</v>
      </c>
      <c r="D164" s="21">
        <f ca="1">IF(ZahlungsZeitplan[[#This Row],['#]]&lt;&gt;"",IF(ROW()-ROW(ZahlungsZeitplan[[#Headers],[ANFANGSSALDO]])=1,DarlehensBetrag,INDEX(ZahlungsZeitplan[ENDSALDO],ROW()-ROW(ZahlungsZeitplan[[#Headers],[ANFANGSSALDO]])-1)),"")</f>
        <v>155420.69307182136</v>
      </c>
      <c r="E164" s="21">
        <f ca="1">IF(ZahlungsZeitplan[[#This Row],['#]]&lt;&gt;"",PlanmäßigeZahlung,"")</f>
        <v>1739.87915394928</v>
      </c>
      <c r="F16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4" s="21">
        <f ca="1">IF(ZahlungsZeitplan[[#This Row],['#]]&lt;&gt;"",ZahlungsZeitplan[[#This Row],[GESAMTZAHLUNG]]-ZahlungsZeitplan[[#This Row],[ZINSEN]],"")</f>
        <v>1027.5343107034319</v>
      </c>
      <c r="I164" s="21">
        <f ca="1">IF(ZahlungsZeitplan[[#This Row],['#]]&lt;=($D$17*12),IF(ZahlungsZeitplan[[#This Row],['#]]&lt;&gt;"",ZahlungsZeitplan[[#This Row],[ANFANGSSALDO]]*(ZinsSatz/ZahlungenProJahr),""),IF(ZahlungsZeitplan[[#This Row],['#]]&lt;&gt;"",ZahlungsZeitplan[[#This Row],[ANFANGSSALDO]]*((ZinsSatz+$D$18)/ZahlungenProJahr),""))</f>
        <v>712.34484324584798</v>
      </c>
      <c r="J164" s="21">
        <f ca="1">IF(ZahlungsZeitplan[[#This Row],['#]]&lt;&gt;"",IF(ZahlungsZeitplan[[#This Row],[Zahlungen (Plan)]]+ZahlungsZeitplan[[#This Row],[SONDERZAHLUNG]]&lt;=ZahlungsZeitplan[[#This Row],[ANFANGSSALDO]],ZahlungsZeitplan[[#This Row],[ANFANGSSALDO]]-ZahlungsZeitplan[[#This Row],[KAPITAL]],0),"")</f>
        <v>154393.15876111793</v>
      </c>
      <c r="K164" s="21">
        <f ca="1">IF(ZahlungsZeitplan[[#This Row],['#]]&lt;&gt;"",SUM(INDEX(ZahlungsZeitplan[ZINSEN],1,1):ZahlungsZeitplan[[#This Row],[ZINSEN]]),"")</f>
        <v>101455.99862191566</v>
      </c>
    </row>
    <row r="165" spans="2:11" x14ac:dyDescent="0.25">
      <c r="B165" s="19">
        <f ca="1">IF(DarlehenIstGut,IF(ROW()-ROW(ZahlungsZeitplan[[#Headers],['#]])&gt;PlanmäßigeAnzahlZahlungen,"",ROW()-ROW(ZahlungsZeitplan[[#Headers],['#]])),"")</f>
        <v>143</v>
      </c>
      <c r="C165" s="20">
        <f ca="1">IF(ZahlungsZeitplan[[#This Row],['#]]&lt;&gt;"",EOMONTH(DarlehensAnfangsDatum,ROW(ZahlungsZeitplan[[#This Row],['#]])-ROW(ZahlungsZeitplan[[#Headers],['#]])-2)+DAY(DarlehensAnfangsDatum),"")</f>
        <v>49620</v>
      </c>
      <c r="D165" s="21">
        <f ca="1">IF(ZahlungsZeitplan[[#This Row],['#]]&lt;&gt;"",IF(ROW()-ROW(ZahlungsZeitplan[[#Headers],[ANFANGSSALDO]])=1,DarlehensBetrag,INDEX(ZahlungsZeitplan[ENDSALDO],ROW()-ROW(ZahlungsZeitplan[[#Headers],[ANFANGSSALDO]])-1)),"")</f>
        <v>154393.15876111793</v>
      </c>
      <c r="E165" s="21">
        <f ca="1">IF(ZahlungsZeitplan[[#This Row],['#]]&lt;&gt;"",PlanmäßigeZahlung,"")</f>
        <v>1739.87915394928</v>
      </c>
      <c r="F16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5" s="21">
        <f ca="1">IF(ZahlungsZeitplan[[#This Row],['#]]&lt;&gt;"",ZahlungsZeitplan[[#This Row],[GESAMTZAHLUNG]]-ZahlungsZeitplan[[#This Row],[ZINSEN]],"")</f>
        <v>1032.2438429608228</v>
      </c>
      <c r="I165" s="21">
        <f ca="1">IF(ZahlungsZeitplan[[#This Row],['#]]&lt;=($D$17*12),IF(ZahlungsZeitplan[[#This Row],['#]]&lt;&gt;"",ZahlungsZeitplan[[#This Row],[ANFANGSSALDO]]*(ZinsSatz/ZahlungenProJahr),""),IF(ZahlungsZeitplan[[#This Row],['#]]&lt;&gt;"",ZahlungsZeitplan[[#This Row],[ANFANGSSALDO]]*((ZinsSatz+$D$18)/ZahlungenProJahr),""))</f>
        <v>707.63531098845726</v>
      </c>
      <c r="J165" s="21">
        <f ca="1">IF(ZahlungsZeitplan[[#This Row],['#]]&lt;&gt;"",IF(ZahlungsZeitplan[[#This Row],[Zahlungen (Plan)]]+ZahlungsZeitplan[[#This Row],[SONDERZAHLUNG]]&lt;=ZahlungsZeitplan[[#This Row],[ANFANGSSALDO]],ZahlungsZeitplan[[#This Row],[ANFANGSSALDO]]-ZahlungsZeitplan[[#This Row],[KAPITAL]],0),"")</f>
        <v>153360.9149181571</v>
      </c>
      <c r="K165" s="21">
        <f ca="1">IF(ZahlungsZeitplan[[#This Row],['#]]&lt;&gt;"",SUM(INDEX(ZahlungsZeitplan[ZINSEN],1,1):ZahlungsZeitplan[[#This Row],[ZINSEN]]),"")</f>
        <v>102163.63393290411</v>
      </c>
    </row>
    <row r="166" spans="2:11" x14ac:dyDescent="0.25">
      <c r="B166" s="19">
        <f ca="1">IF(DarlehenIstGut,IF(ROW()-ROW(ZahlungsZeitplan[[#Headers],['#]])&gt;PlanmäßigeAnzahlZahlungen,"",ROW()-ROW(ZahlungsZeitplan[[#Headers],['#]])),"")</f>
        <v>144</v>
      </c>
      <c r="C166" s="20">
        <f ca="1">IF(ZahlungsZeitplan[[#This Row],['#]]&lt;&gt;"",EOMONTH(DarlehensAnfangsDatum,ROW(ZahlungsZeitplan[[#This Row],['#]])-ROW(ZahlungsZeitplan[[#Headers],['#]])-2)+DAY(DarlehensAnfangsDatum),"")</f>
        <v>49650</v>
      </c>
      <c r="D166" s="21">
        <f ca="1">IF(ZahlungsZeitplan[[#This Row],['#]]&lt;&gt;"",IF(ROW()-ROW(ZahlungsZeitplan[[#Headers],[ANFANGSSALDO]])=1,DarlehensBetrag,INDEX(ZahlungsZeitplan[ENDSALDO],ROW()-ROW(ZahlungsZeitplan[[#Headers],[ANFANGSSALDO]])-1)),"")</f>
        <v>153360.9149181571</v>
      </c>
      <c r="E166" s="21">
        <f ca="1">IF(ZahlungsZeitplan[[#This Row],['#]]&lt;&gt;"",PlanmäßigeZahlung,"")</f>
        <v>1739.87915394928</v>
      </c>
      <c r="F16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6" s="21">
        <f ca="1">IF(ZahlungsZeitplan[[#This Row],['#]]&lt;&gt;"",ZahlungsZeitplan[[#This Row],[GESAMTZAHLUNG]]-ZahlungsZeitplan[[#This Row],[ZINSEN]],"")</f>
        <v>1036.9749605743932</v>
      </c>
      <c r="I166" s="21">
        <f ca="1">IF(ZahlungsZeitplan[[#This Row],['#]]&lt;=($D$17*12),IF(ZahlungsZeitplan[[#This Row],['#]]&lt;&gt;"",ZahlungsZeitplan[[#This Row],[ANFANGSSALDO]]*(ZinsSatz/ZahlungenProJahr),""),IF(ZahlungsZeitplan[[#This Row],['#]]&lt;&gt;"",ZahlungsZeitplan[[#This Row],[ANFANGSSALDO]]*((ZinsSatz+$D$18)/ZahlungenProJahr),""))</f>
        <v>702.90419337488686</v>
      </c>
      <c r="J166" s="21">
        <f ca="1">IF(ZahlungsZeitplan[[#This Row],['#]]&lt;&gt;"",IF(ZahlungsZeitplan[[#This Row],[Zahlungen (Plan)]]+ZahlungsZeitplan[[#This Row],[SONDERZAHLUNG]]&lt;=ZahlungsZeitplan[[#This Row],[ANFANGSSALDO]],ZahlungsZeitplan[[#This Row],[ANFANGSSALDO]]-ZahlungsZeitplan[[#This Row],[KAPITAL]],0),"")</f>
        <v>152323.93995758271</v>
      </c>
      <c r="K166" s="21">
        <f ca="1">IF(ZahlungsZeitplan[[#This Row],['#]]&lt;&gt;"",SUM(INDEX(ZahlungsZeitplan[ZINSEN],1,1):ZahlungsZeitplan[[#This Row],[ZINSEN]]),"")</f>
        <v>102866.53812627899</v>
      </c>
    </row>
    <row r="167" spans="2:11" x14ac:dyDescent="0.25">
      <c r="B167" s="19">
        <f ca="1">IF(DarlehenIstGut,IF(ROW()-ROW(ZahlungsZeitplan[[#Headers],['#]])&gt;PlanmäßigeAnzahlZahlungen,"",ROW()-ROW(ZahlungsZeitplan[[#Headers],['#]])),"")</f>
        <v>145</v>
      </c>
      <c r="C167" s="20">
        <f ca="1">IF(ZahlungsZeitplan[[#This Row],['#]]&lt;&gt;"",EOMONTH(DarlehensAnfangsDatum,ROW(ZahlungsZeitplan[[#This Row],['#]])-ROW(ZahlungsZeitplan[[#Headers],['#]])-2)+DAY(DarlehensAnfangsDatum),"")</f>
        <v>49681</v>
      </c>
      <c r="D167" s="21">
        <f ca="1">IF(ZahlungsZeitplan[[#This Row],['#]]&lt;&gt;"",IF(ROW()-ROW(ZahlungsZeitplan[[#Headers],[ANFANGSSALDO]])=1,DarlehensBetrag,INDEX(ZahlungsZeitplan[ENDSALDO],ROW()-ROW(ZahlungsZeitplan[[#Headers],[ANFANGSSALDO]])-1)),"")</f>
        <v>152323.93995758271</v>
      </c>
      <c r="E167" s="21">
        <f ca="1">IF(ZahlungsZeitplan[[#This Row],['#]]&lt;&gt;"",PlanmäßigeZahlung,"")</f>
        <v>1739.87915394928</v>
      </c>
      <c r="F16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7" s="21">
        <f ca="1">IF(ZahlungsZeitplan[[#This Row],['#]]&lt;&gt;"",ZahlungsZeitplan[[#This Row],[GESAMTZAHLUNG]]-ZahlungsZeitplan[[#This Row],[ZINSEN]],"")</f>
        <v>1041.7277624770259</v>
      </c>
      <c r="I167" s="21">
        <f ca="1">IF(ZahlungsZeitplan[[#This Row],['#]]&lt;=($D$17*12),IF(ZahlungsZeitplan[[#This Row],['#]]&lt;&gt;"",ZahlungsZeitplan[[#This Row],[ANFANGSSALDO]]*(ZinsSatz/ZahlungenProJahr),""),IF(ZahlungsZeitplan[[#This Row],['#]]&lt;&gt;"",ZahlungsZeitplan[[#This Row],[ANFANGSSALDO]]*((ZinsSatz+$D$18)/ZahlungenProJahr),""))</f>
        <v>698.1513914722542</v>
      </c>
      <c r="J167" s="21">
        <f ca="1">IF(ZahlungsZeitplan[[#This Row],['#]]&lt;&gt;"",IF(ZahlungsZeitplan[[#This Row],[Zahlungen (Plan)]]+ZahlungsZeitplan[[#This Row],[SONDERZAHLUNG]]&lt;=ZahlungsZeitplan[[#This Row],[ANFANGSSALDO]],ZahlungsZeitplan[[#This Row],[ANFANGSSALDO]]-ZahlungsZeitplan[[#This Row],[KAPITAL]],0),"")</f>
        <v>151282.21219510568</v>
      </c>
      <c r="K167" s="21">
        <f ca="1">IF(ZahlungsZeitplan[[#This Row],['#]]&lt;&gt;"",SUM(INDEX(ZahlungsZeitplan[ZINSEN],1,1):ZahlungsZeitplan[[#This Row],[ZINSEN]]),"")</f>
        <v>103564.68951775125</v>
      </c>
    </row>
    <row r="168" spans="2:11" x14ac:dyDescent="0.25">
      <c r="B168" s="19">
        <f ca="1">IF(DarlehenIstGut,IF(ROW()-ROW(ZahlungsZeitplan[[#Headers],['#]])&gt;PlanmäßigeAnzahlZahlungen,"",ROW()-ROW(ZahlungsZeitplan[[#Headers],['#]])),"")</f>
        <v>146</v>
      </c>
      <c r="C168" s="20">
        <f ca="1">IF(ZahlungsZeitplan[[#This Row],['#]]&lt;&gt;"",EOMONTH(DarlehensAnfangsDatum,ROW(ZahlungsZeitplan[[#This Row],['#]])-ROW(ZahlungsZeitplan[[#Headers],['#]])-2)+DAY(DarlehensAnfangsDatum),"")</f>
        <v>49712</v>
      </c>
      <c r="D168" s="21">
        <f ca="1">IF(ZahlungsZeitplan[[#This Row],['#]]&lt;&gt;"",IF(ROW()-ROW(ZahlungsZeitplan[[#Headers],[ANFANGSSALDO]])=1,DarlehensBetrag,INDEX(ZahlungsZeitplan[ENDSALDO],ROW()-ROW(ZahlungsZeitplan[[#Headers],[ANFANGSSALDO]])-1)),"")</f>
        <v>151282.21219510568</v>
      </c>
      <c r="E168" s="21">
        <f ca="1">IF(ZahlungsZeitplan[[#This Row],['#]]&lt;&gt;"",PlanmäßigeZahlung,"")</f>
        <v>1739.87915394928</v>
      </c>
      <c r="F16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8" s="21">
        <f ca="1">IF(ZahlungsZeitplan[[#This Row],['#]]&lt;&gt;"",ZahlungsZeitplan[[#This Row],[GESAMTZAHLUNG]]-ZahlungsZeitplan[[#This Row],[ZINSEN]],"")</f>
        <v>1046.5023480550453</v>
      </c>
      <c r="I168" s="21">
        <f ca="1">IF(ZahlungsZeitplan[[#This Row],['#]]&lt;=($D$17*12),IF(ZahlungsZeitplan[[#This Row],['#]]&lt;&gt;"",ZahlungsZeitplan[[#This Row],[ANFANGSSALDO]]*(ZinsSatz/ZahlungenProJahr),""),IF(ZahlungsZeitplan[[#This Row],['#]]&lt;&gt;"",ZahlungsZeitplan[[#This Row],[ANFANGSSALDO]]*((ZinsSatz+$D$18)/ZahlungenProJahr),""))</f>
        <v>693.37680589423451</v>
      </c>
      <c r="J168" s="21">
        <f ca="1">IF(ZahlungsZeitplan[[#This Row],['#]]&lt;&gt;"",IF(ZahlungsZeitplan[[#This Row],[Zahlungen (Plan)]]+ZahlungsZeitplan[[#This Row],[SONDERZAHLUNG]]&lt;=ZahlungsZeitplan[[#This Row],[ANFANGSSALDO]],ZahlungsZeitplan[[#This Row],[ANFANGSSALDO]]-ZahlungsZeitplan[[#This Row],[KAPITAL]],0),"")</f>
        <v>150235.70984705063</v>
      </c>
      <c r="K168" s="21">
        <f ca="1">IF(ZahlungsZeitplan[[#This Row],['#]]&lt;&gt;"",SUM(INDEX(ZahlungsZeitplan[ZINSEN],1,1):ZahlungsZeitplan[[#This Row],[ZINSEN]]),"")</f>
        <v>104258.06632364549</v>
      </c>
    </row>
    <row r="169" spans="2:11" x14ac:dyDescent="0.25">
      <c r="B169" s="19">
        <f ca="1">IF(DarlehenIstGut,IF(ROW()-ROW(ZahlungsZeitplan[[#Headers],['#]])&gt;PlanmäßigeAnzahlZahlungen,"",ROW()-ROW(ZahlungsZeitplan[[#Headers],['#]])),"")</f>
        <v>147</v>
      </c>
      <c r="C169" s="20">
        <f ca="1">IF(ZahlungsZeitplan[[#This Row],['#]]&lt;&gt;"",EOMONTH(DarlehensAnfangsDatum,ROW(ZahlungsZeitplan[[#This Row],['#]])-ROW(ZahlungsZeitplan[[#Headers],['#]])-2)+DAY(DarlehensAnfangsDatum),"")</f>
        <v>49741</v>
      </c>
      <c r="D169" s="21">
        <f ca="1">IF(ZahlungsZeitplan[[#This Row],['#]]&lt;&gt;"",IF(ROW()-ROW(ZahlungsZeitplan[[#Headers],[ANFANGSSALDO]])=1,DarlehensBetrag,INDEX(ZahlungsZeitplan[ENDSALDO],ROW()-ROW(ZahlungsZeitplan[[#Headers],[ANFANGSSALDO]])-1)),"")</f>
        <v>150235.70984705063</v>
      </c>
      <c r="E169" s="21">
        <f ca="1">IF(ZahlungsZeitplan[[#This Row],['#]]&lt;&gt;"",PlanmäßigeZahlung,"")</f>
        <v>1739.87915394928</v>
      </c>
      <c r="F16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69" s="21">
        <f ca="1">IF(ZahlungsZeitplan[[#This Row],['#]]&lt;&gt;"",ZahlungsZeitplan[[#This Row],[GESAMTZAHLUNG]]-ZahlungsZeitplan[[#This Row],[ZINSEN]],"")</f>
        <v>1051.2988171502977</v>
      </c>
      <c r="I169" s="21">
        <f ca="1">IF(ZahlungsZeitplan[[#This Row],['#]]&lt;=($D$17*12),IF(ZahlungsZeitplan[[#This Row],['#]]&lt;&gt;"",ZahlungsZeitplan[[#This Row],[ANFANGSSALDO]]*(ZinsSatz/ZahlungenProJahr),""),IF(ZahlungsZeitplan[[#This Row],['#]]&lt;&gt;"",ZahlungsZeitplan[[#This Row],[ANFANGSSALDO]]*((ZinsSatz+$D$18)/ZahlungenProJahr),""))</f>
        <v>688.58033679898222</v>
      </c>
      <c r="J169" s="21">
        <f ca="1">IF(ZahlungsZeitplan[[#This Row],['#]]&lt;&gt;"",IF(ZahlungsZeitplan[[#This Row],[Zahlungen (Plan)]]+ZahlungsZeitplan[[#This Row],[SONDERZAHLUNG]]&lt;=ZahlungsZeitplan[[#This Row],[ANFANGSSALDO]],ZahlungsZeitplan[[#This Row],[ANFANGSSALDO]]-ZahlungsZeitplan[[#This Row],[KAPITAL]],0),"")</f>
        <v>149184.41102990034</v>
      </c>
      <c r="K169" s="21">
        <f ca="1">IF(ZahlungsZeitplan[[#This Row],['#]]&lt;&gt;"",SUM(INDEX(ZahlungsZeitplan[ZINSEN],1,1):ZahlungsZeitplan[[#This Row],[ZINSEN]]),"")</f>
        <v>104946.64666044447</v>
      </c>
    </row>
    <row r="170" spans="2:11" x14ac:dyDescent="0.25">
      <c r="B170" s="19">
        <f ca="1">IF(DarlehenIstGut,IF(ROW()-ROW(ZahlungsZeitplan[[#Headers],['#]])&gt;PlanmäßigeAnzahlZahlungen,"",ROW()-ROW(ZahlungsZeitplan[[#Headers],['#]])),"")</f>
        <v>148</v>
      </c>
      <c r="C170" s="20">
        <f ca="1">IF(ZahlungsZeitplan[[#This Row],['#]]&lt;&gt;"",EOMONTH(DarlehensAnfangsDatum,ROW(ZahlungsZeitplan[[#This Row],['#]])-ROW(ZahlungsZeitplan[[#Headers],['#]])-2)+DAY(DarlehensAnfangsDatum),"")</f>
        <v>49772</v>
      </c>
      <c r="D170" s="21">
        <f ca="1">IF(ZahlungsZeitplan[[#This Row],['#]]&lt;&gt;"",IF(ROW()-ROW(ZahlungsZeitplan[[#Headers],[ANFANGSSALDO]])=1,DarlehensBetrag,INDEX(ZahlungsZeitplan[ENDSALDO],ROW()-ROW(ZahlungsZeitplan[[#Headers],[ANFANGSSALDO]])-1)),"")</f>
        <v>149184.41102990034</v>
      </c>
      <c r="E170" s="21">
        <f ca="1">IF(ZahlungsZeitplan[[#This Row],['#]]&lt;&gt;"",PlanmäßigeZahlung,"")</f>
        <v>1739.87915394928</v>
      </c>
      <c r="F17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0" s="21">
        <f ca="1">IF(ZahlungsZeitplan[[#This Row],['#]]&lt;&gt;"",ZahlungsZeitplan[[#This Row],[GESAMTZAHLUNG]]-ZahlungsZeitplan[[#This Row],[ZINSEN]],"")</f>
        <v>1056.1172700622365</v>
      </c>
      <c r="I170" s="21">
        <f ca="1">IF(ZahlungsZeitplan[[#This Row],['#]]&lt;=($D$17*12),IF(ZahlungsZeitplan[[#This Row],['#]]&lt;&gt;"",ZahlungsZeitplan[[#This Row],[ANFANGSSALDO]]*(ZinsSatz/ZahlungenProJahr),""),IF(ZahlungsZeitplan[[#This Row],['#]]&lt;&gt;"",ZahlungsZeitplan[[#This Row],[ANFANGSSALDO]]*((ZinsSatz+$D$18)/ZahlungenProJahr),""))</f>
        <v>683.76188388704338</v>
      </c>
      <c r="J170" s="21">
        <f ca="1">IF(ZahlungsZeitplan[[#This Row],['#]]&lt;&gt;"",IF(ZahlungsZeitplan[[#This Row],[Zahlungen (Plan)]]+ZahlungsZeitplan[[#This Row],[SONDERZAHLUNG]]&lt;=ZahlungsZeitplan[[#This Row],[ANFANGSSALDO]],ZahlungsZeitplan[[#This Row],[ANFANGSSALDO]]-ZahlungsZeitplan[[#This Row],[KAPITAL]],0),"")</f>
        <v>148128.2937598381</v>
      </c>
      <c r="K170" s="21">
        <f ca="1">IF(ZahlungsZeitplan[[#This Row],['#]]&lt;&gt;"",SUM(INDEX(ZahlungsZeitplan[ZINSEN],1,1):ZahlungsZeitplan[[#This Row],[ZINSEN]]),"")</f>
        <v>105630.40854433151</v>
      </c>
    </row>
    <row r="171" spans="2:11" x14ac:dyDescent="0.25">
      <c r="B171" s="19">
        <f ca="1">IF(DarlehenIstGut,IF(ROW()-ROW(ZahlungsZeitplan[[#Headers],['#]])&gt;PlanmäßigeAnzahlZahlungen,"",ROW()-ROW(ZahlungsZeitplan[[#Headers],['#]])),"")</f>
        <v>149</v>
      </c>
      <c r="C171" s="20">
        <f ca="1">IF(ZahlungsZeitplan[[#This Row],['#]]&lt;&gt;"",EOMONTH(DarlehensAnfangsDatum,ROW(ZahlungsZeitplan[[#This Row],['#]])-ROW(ZahlungsZeitplan[[#Headers],['#]])-2)+DAY(DarlehensAnfangsDatum),"")</f>
        <v>49802</v>
      </c>
      <c r="D171" s="21">
        <f ca="1">IF(ZahlungsZeitplan[[#This Row],['#]]&lt;&gt;"",IF(ROW()-ROW(ZahlungsZeitplan[[#Headers],[ANFANGSSALDO]])=1,DarlehensBetrag,INDEX(ZahlungsZeitplan[ENDSALDO],ROW()-ROW(ZahlungsZeitplan[[#Headers],[ANFANGSSALDO]])-1)),"")</f>
        <v>148128.2937598381</v>
      </c>
      <c r="E171" s="21">
        <f ca="1">IF(ZahlungsZeitplan[[#This Row],['#]]&lt;&gt;"",PlanmäßigeZahlung,"")</f>
        <v>1739.87915394928</v>
      </c>
      <c r="F17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1" s="21">
        <f ca="1">IF(ZahlungsZeitplan[[#This Row],['#]]&lt;&gt;"",ZahlungsZeitplan[[#This Row],[GESAMTZAHLUNG]]-ZahlungsZeitplan[[#This Row],[ZINSEN]],"")</f>
        <v>1060.9578075500219</v>
      </c>
      <c r="I171" s="21">
        <f ca="1">IF(ZahlungsZeitplan[[#This Row],['#]]&lt;=($D$17*12),IF(ZahlungsZeitplan[[#This Row],['#]]&lt;&gt;"",ZahlungsZeitplan[[#This Row],[ANFANGSSALDO]]*(ZinsSatz/ZahlungenProJahr),""),IF(ZahlungsZeitplan[[#This Row],['#]]&lt;&gt;"",ZahlungsZeitplan[[#This Row],[ANFANGSSALDO]]*((ZinsSatz+$D$18)/ZahlungenProJahr),""))</f>
        <v>678.92134639925803</v>
      </c>
      <c r="J171" s="21">
        <f ca="1">IF(ZahlungsZeitplan[[#This Row],['#]]&lt;&gt;"",IF(ZahlungsZeitplan[[#This Row],[Zahlungen (Plan)]]+ZahlungsZeitplan[[#This Row],[SONDERZAHLUNG]]&lt;=ZahlungsZeitplan[[#This Row],[ANFANGSSALDO]],ZahlungsZeitplan[[#This Row],[ANFANGSSALDO]]-ZahlungsZeitplan[[#This Row],[KAPITAL]],0),"")</f>
        <v>147067.33595228806</v>
      </c>
      <c r="K171" s="21">
        <f ca="1">IF(ZahlungsZeitplan[[#This Row],['#]]&lt;&gt;"",SUM(INDEX(ZahlungsZeitplan[ZINSEN],1,1):ZahlungsZeitplan[[#This Row],[ZINSEN]]),"")</f>
        <v>106309.32989073078</v>
      </c>
    </row>
    <row r="172" spans="2:11" x14ac:dyDescent="0.25">
      <c r="B172" s="19">
        <f ca="1">IF(DarlehenIstGut,IF(ROW()-ROW(ZahlungsZeitplan[[#Headers],['#]])&gt;PlanmäßigeAnzahlZahlungen,"",ROW()-ROW(ZahlungsZeitplan[[#Headers],['#]])),"")</f>
        <v>150</v>
      </c>
      <c r="C172" s="20">
        <f ca="1">IF(ZahlungsZeitplan[[#This Row],['#]]&lt;&gt;"",EOMONTH(DarlehensAnfangsDatum,ROW(ZahlungsZeitplan[[#This Row],['#]])-ROW(ZahlungsZeitplan[[#Headers],['#]])-2)+DAY(DarlehensAnfangsDatum),"")</f>
        <v>49833</v>
      </c>
      <c r="D172" s="21">
        <f ca="1">IF(ZahlungsZeitplan[[#This Row],['#]]&lt;&gt;"",IF(ROW()-ROW(ZahlungsZeitplan[[#Headers],[ANFANGSSALDO]])=1,DarlehensBetrag,INDEX(ZahlungsZeitplan[ENDSALDO],ROW()-ROW(ZahlungsZeitplan[[#Headers],[ANFANGSSALDO]])-1)),"")</f>
        <v>147067.33595228806</v>
      </c>
      <c r="E172" s="21">
        <f ca="1">IF(ZahlungsZeitplan[[#This Row],['#]]&lt;&gt;"",PlanmäßigeZahlung,"")</f>
        <v>1739.87915394928</v>
      </c>
      <c r="F17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2" s="21">
        <f ca="1">IF(ZahlungsZeitplan[[#This Row],['#]]&lt;&gt;"",ZahlungsZeitplan[[#This Row],[GESAMTZAHLUNG]]-ZahlungsZeitplan[[#This Row],[ZINSEN]],"")</f>
        <v>1065.8205308346262</v>
      </c>
      <c r="I172" s="21">
        <f ca="1">IF(ZahlungsZeitplan[[#This Row],['#]]&lt;=($D$17*12),IF(ZahlungsZeitplan[[#This Row],['#]]&lt;&gt;"",ZahlungsZeitplan[[#This Row],[ANFANGSSALDO]]*(ZinsSatz/ZahlungenProJahr),""),IF(ZahlungsZeitplan[[#This Row],['#]]&lt;&gt;"",ZahlungsZeitplan[[#This Row],[ANFANGSSALDO]]*((ZinsSatz+$D$18)/ZahlungenProJahr),""))</f>
        <v>674.05862311465376</v>
      </c>
      <c r="J172" s="21">
        <f ca="1">IF(ZahlungsZeitplan[[#This Row],['#]]&lt;&gt;"",IF(ZahlungsZeitplan[[#This Row],[Zahlungen (Plan)]]+ZahlungsZeitplan[[#This Row],[SONDERZAHLUNG]]&lt;=ZahlungsZeitplan[[#This Row],[ANFANGSSALDO]],ZahlungsZeitplan[[#This Row],[ANFANGSSALDO]]-ZahlungsZeitplan[[#This Row],[KAPITAL]],0),"")</f>
        <v>146001.51542145343</v>
      </c>
      <c r="K172" s="21">
        <f ca="1">IF(ZahlungsZeitplan[[#This Row],['#]]&lt;&gt;"",SUM(INDEX(ZahlungsZeitplan[ZINSEN],1,1):ZahlungsZeitplan[[#This Row],[ZINSEN]]),"")</f>
        <v>106983.38851384544</v>
      </c>
    </row>
    <row r="173" spans="2:11" x14ac:dyDescent="0.25">
      <c r="B173" s="19">
        <f ca="1">IF(DarlehenIstGut,IF(ROW()-ROW(ZahlungsZeitplan[[#Headers],['#]])&gt;PlanmäßigeAnzahlZahlungen,"",ROW()-ROW(ZahlungsZeitplan[[#Headers],['#]])),"")</f>
        <v>151</v>
      </c>
      <c r="C173" s="20">
        <f ca="1">IF(ZahlungsZeitplan[[#This Row],['#]]&lt;&gt;"",EOMONTH(DarlehensAnfangsDatum,ROW(ZahlungsZeitplan[[#This Row],['#]])-ROW(ZahlungsZeitplan[[#Headers],['#]])-2)+DAY(DarlehensAnfangsDatum),"")</f>
        <v>49863</v>
      </c>
      <c r="D173" s="21">
        <f ca="1">IF(ZahlungsZeitplan[[#This Row],['#]]&lt;&gt;"",IF(ROW()-ROW(ZahlungsZeitplan[[#Headers],[ANFANGSSALDO]])=1,DarlehensBetrag,INDEX(ZahlungsZeitplan[ENDSALDO],ROW()-ROW(ZahlungsZeitplan[[#Headers],[ANFANGSSALDO]])-1)),"")</f>
        <v>146001.51542145343</v>
      </c>
      <c r="E173" s="21">
        <f ca="1">IF(ZahlungsZeitplan[[#This Row],['#]]&lt;&gt;"",PlanmäßigeZahlung,"")</f>
        <v>1739.87915394928</v>
      </c>
      <c r="F17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3" s="21">
        <f ca="1">IF(ZahlungsZeitplan[[#This Row],['#]]&lt;&gt;"",ZahlungsZeitplan[[#This Row],[GESAMTZAHLUNG]]-ZahlungsZeitplan[[#This Row],[ZINSEN]],"")</f>
        <v>1070.7055416009516</v>
      </c>
      <c r="I173" s="21">
        <f ca="1">IF(ZahlungsZeitplan[[#This Row],['#]]&lt;=($D$17*12),IF(ZahlungsZeitplan[[#This Row],['#]]&lt;&gt;"",ZahlungsZeitplan[[#This Row],[ANFANGSSALDO]]*(ZinsSatz/ZahlungenProJahr),""),IF(ZahlungsZeitplan[[#This Row],['#]]&lt;&gt;"",ZahlungsZeitplan[[#This Row],[ANFANGSSALDO]]*((ZinsSatz+$D$18)/ZahlungenProJahr),""))</f>
        <v>669.17361234832833</v>
      </c>
      <c r="J173" s="21">
        <f ca="1">IF(ZahlungsZeitplan[[#This Row],['#]]&lt;&gt;"",IF(ZahlungsZeitplan[[#This Row],[Zahlungen (Plan)]]+ZahlungsZeitplan[[#This Row],[SONDERZAHLUNG]]&lt;=ZahlungsZeitplan[[#This Row],[ANFANGSSALDO]],ZahlungsZeitplan[[#This Row],[ANFANGSSALDO]]-ZahlungsZeitplan[[#This Row],[KAPITAL]],0),"")</f>
        <v>144930.80987985249</v>
      </c>
      <c r="K173" s="21">
        <f ca="1">IF(ZahlungsZeitplan[[#This Row],['#]]&lt;&gt;"",SUM(INDEX(ZahlungsZeitplan[ZINSEN],1,1):ZahlungsZeitplan[[#This Row],[ZINSEN]]),"")</f>
        <v>107652.56212619376</v>
      </c>
    </row>
    <row r="174" spans="2:11" x14ac:dyDescent="0.25">
      <c r="B174" s="19">
        <f ca="1">IF(DarlehenIstGut,IF(ROW()-ROW(ZahlungsZeitplan[[#Headers],['#]])&gt;PlanmäßigeAnzahlZahlungen,"",ROW()-ROW(ZahlungsZeitplan[[#Headers],['#]])),"")</f>
        <v>152</v>
      </c>
      <c r="C174" s="20">
        <f ca="1">IF(ZahlungsZeitplan[[#This Row],['#]]&lt;&gt;"",EOMONTH(DarlehensAnfangsDatum,ROW(ZahlungsZeitplan[[#This Row],['#]])-ROW(ZahlungsZeitplan[[#Headers],['#]])-2)+DAY(DarlehensAnfangsDatum),"")</f>
        <v>49894</v>
      </c>
      <c r="D174" s="21">
        <f ca="1">IF(ZahlungsZeitplan[[#This Row],['#]]&lt;&gt;"",IF(ROW()-ROW(ZahlungsZeitplan[[#Headers],[ANFANGSSALDO]])=1,DarlehensBetrag,INDEX(ZahlungsZeitplan[ENDSALDO],ROW()-ROW(ZahlungsZeitplan[[#Headers],[ANFANGSSALDO]])-1)),"")</f>
        <v>144930.80987985249</v>
      </c>
      <c r="E174" s="21">
        <f ca="1">IF(ZahlungsZeitplan[[#This Row],['#]]&lt;&gt;"",PlanmäßigeZahlung,"")</f>
        <v>1739.87915394928</v>
      </c>
      <c r="F17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4" s="21">
        <f ca="1">IF(ZahlungsZeitplan[[#This Row],['#]]&lt;&gt;"",ZahlungsZeitplan[[#This Row],[GESAMTZAHLUNG]]-ZahlungsZeitplan[[#This Row],[ZINSEN]],"")</f>
        <v>1075.6129419999559</v>
      </c>
      <c r="I174" s="21">
        <f ca="1">IF(ZahlungsZeitplan[[#This Row],['#]]&lt;=($D$17*12),IF(ZahlungsZeitplan[[#This Row],['#]]&lt;&gt;"",ZahlungsZeitplan[[#This Row],[ANFANGSSALDO]]*(ZinsSatz/ZahlungenProJahr),""),IF(ZahlungsZeitplan[[#This Row],['#]]&lt;&gt;"",ZahlungsZeitplan[[#This Row],[ANFANGSSALDO]]*((ZinsSatz+$D$18)/ZahlungenProJahr),""))</f>
        <v>664.26621194932409</v>
      </c>
      <c r="J174" s="21">
        <f ca="1">IF(ZahlungsZeitplan[[#This Row],['#]]&lt;&gt;"",IF(ZahlungsZeitplan[[#This Row],[Zahlungen (Plan)]]+ZahlungsZeitplan[[#This Row],[SONDERZAHLUNG]]&lt;=ZahlungsZeitplan[[#This Row],[ANFANGSSALDO]],ZahlungsZeitplan[[#This Row],[ANFANGSSALDO]]-ZahlungsZeitplan[[#This Row],[KAPITAL]],0),"")</f>
        <v>143855.19693785254</v>
      </c>
      <c r="K174" s="21">
        <f ca="1">IF(ZahlungsZeitplan[[#This Row],['#]]&lt;&gt;"",SUM(INDEX(ZahlungsZeitplan[ZINSEN],1,1):ZahlungsZeitplan[[#This Row],[ZINSEN]]),"")</f>
        <v>108316.82833814308</v>
      </c>
    </row>
    <row r="175" spans="2:11" x14ac:dyDescent="0.25">
      <c r="B175" s="19">
        <f ca="1">IF(DarlehenIstGut,IF(ROW()-ROW(ZahlungsZeitplan[[#Headers],['#]])&gt;PlanmäßigeAnzahlZahlungen,"",ROW()-ROW(ZahlungsZeitplan[[#Headers],['#]])),"")</f>
        <v>153</v>
      </c>
      <c r="C175" s="20">
        <f ca="1">IF(ZahlungsZeitplan[[#This Row],['#]]&lt;&gt;"",EOMONTH(DarlehensAnfangsDatum,ROW(ZahlungsZeitplan[[#This Row],['#]])-ROW(ZahlungsZeitplan[[#Headers],['#]])-2)+DAY(DarlehensAnfangsDatum),"")</f>
        <v>49925</v>
      </c>
      <c r="D175" s="21">
        <f ca="1">IF(ZahlungsZeitplan[[#This Row],['#]]&lt;&gt;"",IF(ROW()-ROW(ZahlungsZeitplan[[#Headers],[ANFANGSSALDO]])=1,DarlehensBetrag,INDEX(ZahlungsZeitplan[ENDSALDO],ROW()-ROW(ZahlungsZeitplan[[#Headers],[ANFANGSSALDO]])-1)),"")</f>
        <v>143855.19693785254</v>
      </c>
      <c r="E175" s="21">
        <f ca="1">IF(ZahlungsZeitplan[[#This Row],['#]]&lt;&gt;"",PlanmäßigeZahlung,"")</f>
        <v>1739.87915394928</v>
      </c>
      <c r="F17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5" s="21">
        <f ca="1">IF(ZahlungsZeitplan[[#This Row],['#]]&lt;&gt;"",ZahlungsZeitplan[[#This Row],[GESAMTZAHLUNG]]-ZahlungsZeitplan[[#This Row],[ZINSEN]],"")</f>
        <v>1080.542834650789</v>
      </c>
      <c r="I175" s="21">
        <f ca="1">IF(ZahlungsZeitplan[[#This Row],['#]]&lt;=($D$17*12),IF(ZahlungsZeitplan[[#This Row],['#]]&lt;&gt;"",ZahlungsZeitplan[[#This Row],[ANFANGSSALDO]]*(ZinsSatz/ZahlungenProJahr),""),IF(ZahlungsZeitplan[[#This Row],['#]]&lt;&gt;"",ZahlungsZeitplan[[#This Row],[ANFANGSSALDO]]*((ZinsSatz+$D$18)/ZahlungenProJahr),""))</f>
        <v>659.33631929849093</v>
      </c>
      <c r="J175" s="21">
        <f ca="1">IF(ZahlungsZeitplan[[#This Row],['#]]&lt;&gt;"",IF(ZahlungsZeitplan[[#This Row],[Zahlungen (Plan)]]+ZahlungsZeitplan[[#This Row],[SONDERZAHLUNG]]&lt;=ZahlungsZeitplan[[#This Row],[ANFANGSSALDO]],ZahlungsZeitplan[[#This Row],[ANFANGSSALDO]]-ZahlungsZeitplan[[#This Row],[KAPITAL]],0),"")</f>
        <v>142774.65410320176</v>
      </c>
      <c r="K175" s="21">
        <f ca="1">IF(ZahlungsZeitplan[[#This Row],['#]]&lt;&gt;"",SUM(INDEX(ZahlungsZeitplan[ZINSEN],1,1):ZahlungsZeitplan[[#This Row],[ZINSEN]]),"")</f>
        <v>108976.16465744158</v>
      </c>
    </row>
    <row r="176" spans="2:11" x14ac:dyDescent="0.25">
      <c r="B176" s="19">
        <f ca="1">IF(DarlehenIstGut,IF(ROW()-ROW(ZahlungsZeitplan[[#Headers],['#]])&gt;PlanmäßigeAnzahlZahlungen,"",ROW()-ROW(ZahlungsZeitplan[[#Headers],['#]])),"")</f>
        <v>154</v>
      </c>
      <c r="C176" s="20">
        <f ca="1">IF(ZahlungsZeitplan[[#This Row],['#]]&lt;&gt;"",EOMONTH(DarlehensAnfangsDatum,ROW(ZahlungsZeitplan[[#This Row],['#]])-ROW(ZahlungsZeitplan[[#Headers],['#]])-2)+DAY(DarlehensAnfangsDatum),"")</f>
        <v>49955</v>
      </c>
      <c r="D176" s="21">
        <f ca="1">IF(ZahlungsZeitplan[[#This Row],['#]]&lt;&gt;"",IF(ROW()-ROW(ZahlungsZeitplan[[#Headers],[ANFANGSSALDO]])=1,DarlehensBetrag,INDEX(ZahlungsZeitplan[ENDSALDO],ROW()-ROW(ZahlungsZeitplan[[#Headers],[ANFANGSSALDO]])-1)),"")</f>
        <v>142774.65410320176</v>
      </c>
      <c r="E176" s="21">
        <f ca="1">IF(ZahlungsZeitplan[[#This Row],['#]]&lt;&gt;"",PlanmäßigeZahlung,"")</f>
        <v>1739.87915394928</v>
      </c>
      <c r="F17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6" s="21">
        <f ca="1">IF(ZahlungsZeitplan[[#This Row],['#]]&lt;&gt;"",ZahlungsZeitplan[[#This Row],[GESAMTZAHLUNG]]-ZahlungsZeitplan[[#This Row],[ZINSEN]],"")</f>
        <v>1085.4953226429384</v>
      </c>
      <c r="I176" s="21">
        <f ca="1">IF(ZahlungsZeitplan[[#This Row],['#]]&lt;=($D$17*12),IF(ZahlungsZeitplan[[#This Row],['#]]&lt;&gt;"",ZahlungsZeitplan[[#This Row],[ANFANGSSALDO]]*(ZinsSatz/ZahlungenProJahr),""),IF(ZahlungsZeitplan[[#This Row],['#]]&lt;&gt;"",ZahlungsZeitplan[[#This Row],[ANFANGSSALDO]]*((ZinsSatz+$D$18)/ZahlungenProJahr),""))</f>
        <v>654.38383130634156</v>
      </c>
      <c r="J176" s="21">
        <f ca="1">IF(ZahlungsZeitplan[[#This Row],['#]]&lt;&gt;"",IF(ZahlungsZeitplan[[#This Row],[Zahlungen (Plan)]]+ZahlungsZeitplan[[#This Row],[SONDERZAHLUNG]]&lt;=ZahlungsZeitplan[[#This Row],[ANFANGSSALDO]],ZahlungsZeitplan[[#This Row],[ANFANGSSALDO]]-ZahlungsZeitplan[[#This Row],[KAPITAL]],0),"")</f>
        <v>141689.15878055882</v>
      </c>
      <c r="K176" s="21">
        <f ca="1">IF(ZahlungsZeitplan[[#This Row],['#]]&lt;&gt;"",SUM(INDEX(ZahlungsZeitplan[ZINSEN],1,1):ZahlungsZeitplan[[#This Row],[ZINSEN]]),"")</f>
        <v>109630.54848874793</v>
      </c>
    </row>
    <row r="177" spans="2:11" x14ac:dyDescent="0.25">
      <c r="B177" s="19">
        <f ca="1">IF(DarlehenIstGut,IF(ROW()-ROW(ZahlungsZeitplan[[#Headers],['#]])&gt;PlanmäßigeAnzahlZahlungen,"",ROW()-ROW(ZahlungsZeitplan[[#Headers],['#]])),"")</f>
        <v>155</v>
      </c>
      <c r="C177" s="20">
        <f ca="1">IF(ZahlungsZeitplan[[#This Row],['#]]&lt;&gt;"",EOMONTH(DarlehensAnfangsDatum,ROW(ZahlungsZeitplan[[#This Row],['#]])-ROW(ZahlungsZeitplan[[#Headers],['#]])-2)+DAY(DarlehensAnfangsDatum),"")</f>
        <v>49986</v>
      </c>
      <c r="D177" s="21">
        <f ca="1">IF(ZahlungsZeitplan[[#This Row],['#]]&lt;&gt;"",IF(ROW()-ROW(ZahlungsZeitplan[[#Headers],[ANFANGSSALDO]])=1,DarlehensBetrag,INDEX(ZahlungsZeitplan[ENDSALDO],ROW()-ROW(ZahlungsZeitplan[[#Headers],[ANFANGSSALDO]])-1)),"")</f>
        <v>141689.15878055882</v>
      </c>
      <c r="E177" s="21">
        <f ca="1">IF(ZahlungsZeitplan[[#This Row],['#]]&lt;&gt;"",PlanmäßigeZahlung,"")</f>
        <v>1739.87915394928</v>
      </c>
      <c r="F17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7" s="21">
        <f ca="1">IF(ZahlungsZeitplan[[#This Row],['#]]&lt;&gt;"",ZahlungsZeitplan[[#This Row],[GESAMTZAHLUNG]]-ZahlungsZeitplan[[#This Row],[ZINSEN]],"")</f>
        <v>1090.4705095383852</v>
      </c>
      <c r="I177" s="21">
        <f ca="1">IF(ZahlungsZeitplan[[#This Row],['#]]&lt;=($D$17*12),IF(ZahlungsZeitplan[[#This Row],['#]]&lt;&gt;"",ZahlungsZeitplan[[#This Row],[ANFANGSSALDO]]*(ZinsSatz/ZahlungenProJahr),""),IF(ZahlungsZeitplan[[#This Row],['#]]&lt;&gt;"",ZahlungsZeitplan[[#This Row],[ANFANGSSALDO]]*((ZinsSatz+$D$18)/ZahlungenProJahr),""))</f>
        <v>649.40864441089468</v>
      </c>
      <c r="J177" s="21">
        <f ca="1">IF(ZahlungsZeitplan[[#This Row],['#]]&lt;&gt;"",IF(ZahlungsZeitplan[[#This Row],[Zahlungen (Plan)]]+ZahlungsZeitplan[[#This Row],[SONDERZAHLUNG]]&lt;=ZahlungsZeitplan[[#This Row],[ANFANGSSALDO]],ZahlungsZeitplan[[#This Row],[ANFANGSSALDO]]-ZahlungsZeitplan[[#This Row],[KAPITAL]],0),"")</f>
        <v>140598.68827102042</v>
      </c>
      <c r="K177" s="21">
        <f ca="1">IF(ZahlungsZeitplan[[#This Row],['#]]&lt;&gt;"",SUM(INDEX(ZahlungsZeitplan[ZINSEN],1,1):ZahlungsZeitplan[[#This Row],[ZINSEN]]),"")</f>
        <v>110279.95713315882</v>
      </c>
    </row>
    <row r="178" spans="2:11" x14ac:dyDescent="0.25">
      <c r="B178" s="19">
        <f ca="1">IF(DarlehenIstGut,IF(ROW()-ROW(ZahlungsZeitplan[[#Headers],['#]])&gt;PlanmäßigeAnzahlZahlungen,"",ROW()-ROW(ZahlungsZeitplan[[#Headers],['#]])),"")</f>
        <v>156</v>
      </c>
      <c r="C178" s="20">
        <f ca="1">IF(ZahlungsZeitplan[[#This Row],['#]]&lt;&gt;"",EOMONTH(DarlehensAnfangsDatum,ROW(ZahlungsZeitplan[[#This Row],['#]])-ROW(ZahlungsZeitplan[[#Headers],['#]])-2)+DAY(DarlehensAnfangsDatum),"")</f>
        <v>50016</v>
      </c>
      <c r="D178" s="21">
        <f ca="1">IF(ZahlungsZeitplan[[#This Row],['#]]&lt;&gt;"",IF(ROW()-ROW(ZahlungsZeitplan[[#Headers],[ANFANGSSALDO]])=1,DarlehensBetrag,INDEX(ZahlungsZeitplan[ENDSALDO],ROW()-ROW(ZahlungsZeitplan[[#Headers],[ANFANGSSALDO]])-1)),"")</f>
        <v>140598.68827102042</v>
      </c>
      <c r="E178" s="21">
        <f ca="1">IF(ZahlungsZeitplan[[#This Row],['#]]&lt;&gt;"",PlanmäßigeZahlung,"")</f>
        <v>1739.87915394928</v>
      </c>
      <c r="F17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8" s="21">
        <f ca="1">IF(ZahlungsZeitplan[[#This Row],['#]]&lt;&gt;"",ZahlungsZeitplan[[#This Row],[GESAMTZAHLUNG]]-ZahlungsZeitplan[[#This Row],[ZINSEN]],"")</f>
        <v>1095.4684993737696</v>
      </c>
      <c r="I178" s="21">
        <f ca="1">IF(ZahlungsZeitplan[[#This Row],['#]]&lt;=($D$17*12),IF(ZahlungsZeitplan[[#This Row],['#]]&lt;&gt;"",ZahlungsZeitplan[[#This Row],[ANFANGSSALDO]]*(ZinsSatz/ZahlungenProJahr),""),IF(ZahlungsZeitplan[[#This Row],['#]]&lt;&gt;"",ZahlungsZeitplan[[#This Row],[ANFANGSSALDO]]*((ZinsSatz+$D$18)/ZahlungenProJahr),""))</f>
        <v>644.41065457551042</v>
      </c>
      <c r="J178" s="21">
        <f ca="1">IF(ZahlungsZeitplan[[#This Row],['#]]&lt;&gt;"",IF(ZahlungsZeitplan[[#This Row],[Zahlungen (Plan)]]+ZahlungsZeitplan[[#This Row],[SONDERZAHLUNG]]&lt;=ZahlungsZeitplan[[#This Row],[ANFANGSSALDO]],ZahlungsZeitplan[[#This Row],[ANFANGSSALDO]]-ZahlungsZeitplan[[#This Row],[KAPITAL]],0),"")</f>
        <v>139503.21977164666</v>
      </c>
      <c r="K178" s="21">
        <f ca="1">IF(ZahlungsZeitplan[[#This Row],['#]]&lt;&gt;"",SUM(INDEX(ZahlungsZeitplan[ZINSEN],1,1):ZahlungsZeitplan[[#This Row],[ZINSEN]]),"")</f>
        <v>110924.36778773433</v>
      </c>
    </row>
    <row r="179" spans="2:11" x14ac:dyDescent="0.25">
      <c r="B179" s="19">
        <f ca="1">IF(DarlehenIstGut,IF(ROW()-ROW(ZahlungsZeitplan[[#Headers],['#]])&gt;PlanmäßigeAnzahlZahlungen,"",ROW()-ROW(ZahlungsZeitplan[[#Headers],['#]])),"")</f>
        <v>157</v>
      </c>
      <c r="C179" s="20">
        <f ca="1">IF(ZahlungsZeitplan[[#This Row],['#]]&lt;&gt;"",EOMONTH(DarlehensAnfangsDatum,ROW(ZahlungsZeitplan[[#This Row],['#]])-ROW(ZahlungsZeitplan[[#Headers],['#]])-2)+DAY(DarlehensAnfangsDatum),"")</f>
        <v>50047</v>
      </c>
      <c r="D179" s="21">
        <f ca="1">IF(ZahlungsZeitplan[[#This Row],['#]]&lt;&gt;"",IF(ROW()-ROW(ZahlungsZeitplan[[#Headers],[ANFANGSSALDO]])=1,DarlehensBetrag,INDEX(ZahlungsZeitplan[ENDSALDO],ROW()-ROW(ZahlungsZeitplan[[#Headers],[ANFANGSSALDO]])-1)),"")</f>
        <v>139503.21977164666</v>
      </c>
      <c r="E179" s="21">
        <f ca="1">IF(ZahlungsZeitplan[[#This Row],['#]]&lt;&gt;"",PlanmäßigeZahlung,"")</f>
        <v>1739.87915394928</v>
      </c>
      <c r="F17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79" s="21">
        <f ca="1">IF(ZahlungsZeitplan[[#This Row],['#]]&lt;&gt;"",ZahlungsZeitplan[[#This Row],[GESAMTZAHLUNG]]-ZahlungsZeitplan[[#This Row],[ZINSEN]],"")</f>
        <v>1100.4893966625659</v>
      </c>
      <c r="I179" s="21">
        <f ca="1">IF(ZahlungsZeitplan[[#This Row],['#]]&lt;=($D$17*12),IF(ZahlungsZeitplan[[#This Row],['#]]&lt;&gt;"",ZahlungsZeitplan[[#This Row],[ANFANGSSALDO]]*(ZinsSatz/ZahlungenProJahr),""),IF(ZahlungsZeitplan[[#This Row],['#]]&lt;&gt;"",ZahlungsZeitplan[[#This Row],[ANFANGSSALDO]]*((ZinsSatz+$D$18)/ZahlungenProJahr),""))</f>
        <v>639.38975728671403</v>
      </c>
      <c r="J179" s="21">
        <f ca="1">IF(ZahlungsZeitplan[[#This Row],['#]]&lt;&gt;"",IF(ZahlungsZeitplan[[#This Row],[Zahlungen (Plan)]]+ZahlungsZeitplan[[#This Row],[SONDERZAHLUNG]]&lt;=ZahlungsZeitplan[[#This Row],[ANFANGSSALDO]],ZahlungsZeitplan[[#This Row],[ANFANGSSALDO]]-ZahlungsZeitplan[[#This Row],[KAPITAL]],0),"")</f>
        <v>138402.73037498409</v>
      </c>
      <c r="K179" s="21">
        <f ca="1">IF(ZahlungsZeitplan[[#This Row],['#]]&lt;&gt;"",SUM(INDEX(ZahlungsZeitplan[ZINSEN],1,1):ZahlungsZeitplan[[#This Row],[ZINSEN]]),"")</f>
        <v>111563.75754502104</v>
      </c>
    </row>
    <row r="180" spans="2:11" x14ac:dyDescent="0.25">
      <c r="B180" s="19">
        <f ca="1">IF(DarlehenIstGut,IF(ROW()-ROW(ZahlungsZeitplan[[#Headers],['#]])&gt;PlanmäßigeAnzahlZahlungen,"",ROW()-ROW(ZahlungsZeitplan[[#Headers],['#]])),"")</f>
        <v>158</v>
      </c>
      <c r="C180" s="20">
        <f ca="1">IF(ZahlungsZeitplan[[#This Row],['#]]&lt;&gt;"",EOMONTH(DarlehensAnfangsDatum,ROW(ZahlungsZeitplan[[#This Row],['#]])-ROW(ZahlungsZeitplan[[#Headers],['#]])-2)+DAY(DarlehensAnfangsDatum),"")</f>
        <v>50078</v>
      </c>
      <c r="D180" s="21">
        <f ca="1">IF(ZahlungsZeitplan[[#This Row],['#]]&lt;&gt;"",IF(ROW()-ROW(ZahlungsZeitplan[[#Headers],[ANFANGSSALDO]])=1,DarlehensBetrag,INDEX(ZahlungsZeitplan[ENDSALDO],ROW()-ROW(ZahlungsZeitplan[[#Headers],[ANFANGSSALDO]])-1)),"")</f>
        <v>138402.73037498409</v>
      </c>
      <c r="E180" s="21">
        <f ca="1">IF(ZahlungsZeitplan[[#This Row],['#]]&lt;&gt;"",PlanmäßigeZahlung,"")</f>
        <v>1739.87915394928</v>
      </c>
      <c r="F18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0" s="21">
        <f ca="1">IF(ZahlungsZeitplan[[#This Row],['#]]&lt;&gt;"",ZahlungsZeitplan[[#This Row],[GESAMTZAHLUNG]]-ZahlungsZeitplan[[#This Row],[ZINSEN]],"")</f>
        <v>1105.5333063972694</v>
      </c>
      <c r="I180" s="21">
        <f ca="1">IF(ZahlungsZeitplan[[#This Row],['#]]&lt;=($D$17*12),IF(ZahlungsZeitplan[[#This Row],['#]]&lt;&gt;"",ZahlungsZeitplan[[#This Row],[ANFANGSSALDO]]*(ZinsSatz/ZahlungenProJahr),""),IF(ZahlungsZeitplan[[#This Row],['#]]&lt;&gt;"",ZahlungsZeitplan[[#This Row],[ANFANGSSALDO]]*((ZinsSatz+$D$18)/ZahlungenProJahr),""))</f>
        <v>634.34584755201058</v>
      </c>
      <c r="J180" s="21">
        <f ca="1">IF(ZahlungsZeitplan[[#This Row],['#]]&lt;&gt;"",IF(ZahlungsZeitplan[[#This Row],[Zahlungen (Plan)]]+ZahlungsZeitplan[[#This Row],[SONDERZAHLUNG]]&lt;=ZahlungsZeitplan[[#This Row],[ANFANGSSALDO]],ZahlungsZeitplan[[#This Row],[ANFANGSSALDO]]-ZahlungsZeitplan[[#This Row],[KAPITAL]],0),"")</f>
        <v>137297.19706858683</v>
      </c>
      <c r="K180" s="21">
        <f ca="1">IF(ZahlungsZeitplan[[#This Row],['#]]&lt;&gt;"",SUM(INDEX(ZahlungsZeitplan[ZINSEN],1,1):ZahlungsZeitplan[[#This Row],[ZINSEN]]),"")</f>
        <v>112198.10339257306</v>
      </c>
    </row>
    <row r="181" spans="2:11" x14ac:dyDescent="0.25">
      <c r="B181" s="19">
        <f ca="1">IF(DarlehenIstGut,IF(ROW()-ROW(ZahlungsZeitplan[[#Headers],['#]])&gt;PlanmäßigeAnzahlZahlungen,"",ROW()-ROW(ZahlungsZeitplan[[#Headers],['#]])),"")</f>
        <v>159</v>
      </c>
      <c r="C181" s="20">
        <f ca="1">IF(ZahlungsZeitplan[[#This Row],['#]]&lt;&gt;"",EOMONTH(DarlehensAnfangsDatum,ROW(ZahlungsZeitplan[[#This Row],['#]])-ROW(ZahlungsZeitplan[[#Headers],['#]])-2)+DAY(DarlehensAnfangsDatum),"")</f>
        <v>50106</v>
      </c>
      <c r="D181" s="21">
        <f ca="1">IF(ZahlungsZeitplan[[#This Row],['#]]&lt;&gt;"",IF(ROW()-ROW(ZahlungsZeitplan[[#Headers],[ANFANGSSALDO]])=1,DarlehensBetrag,INDEX(ZahlungsZeitplan[ENDSALDO],ROW()-ROW(ZahlungsZeitplan[[#Headers],[ANFANGSSALDO]])-1)),"")</f>
        <v>137297.19706858683</v>
      </c>
      <c r="E181" s="21">
        <f ca="1">IF(ZahlungsZeitplan[[#This Row],['#]]&lt;&gt;"",PlanmäßigeZahlung,"")</f>
        <v>1739.87915394928</v>
      </c>
      <c r="F18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1" s="21">
        <f ca="1">IF(ZahlungsZeitplan[[#This Row],['#]]&lt;&gt;"",ZahlungsZeitplan[[#This Row],[GESAMTZAHLUNG]]-ZahlungsZeitplan[[#This Row],[ZINSEN]],"")</f>
        <v>1110.6003340515902</v>
      </c>
      <c r="I181" s="21">
        <f ca="1">IF(ZahlungsZeitplan[[#This Row],['#]]&lt;=($D$17*12),IF(ZahlungsZeitplan[[#This Row],['#]]&lt;&gt;"",ZahlungsZeitplan[[#This Row],[ANFANGSSALDO]]*(ZinsSatz/ZahlungenProJahr),""),IF(ZahlungsZeitplan[[#This Row],['#]]&lt;&gt;"",ZahlungsZeitplan[[#This Row],[ANFANGSSALDO]]*((ZinsSatz+$D$18)/ZahlungenProJahr),""))</f>
        <v>629.2788198976898</v>
      </c>
      <c r="J181" s="21">
        <f ca="1">IF(ZahlungsZeitplan[[#This Row],['#]]&lt;&gt;"",IF(ZahlungsZeitplan[[#This Row],[Zahlungen (Plan)]]+ZahlungsZeitplan[[#This Row],[SONDERZAHLUNG]]&lt;=ZahlungsZeitplan[[#This Row],[ANFANGSSALDO]],ZahlungsZeitplan[[#This Row],[ANFANGSSALDO]]-ZahlungsZeitplan[[#This Row],[KAPITAL]],0),"")</f>
        <v>136186.59673453524</v>
      </c>
      <c r="K181" s="21">
        <f ca="1">IF(ZahlungsZeitplan[[#This Row],['#]]&lt;&gt;"",SUM(INDEX(ZahlungsZeitplan[ZINSEN],1,1):ZahlungsZeitplan[[#This Row],[ZINSEN]]),"")</f>
        <v>112827.38221247075</v>
      </c>
    </row>
    <row r="182" spans="2:11" x14ac:dyDescent="0.25">
      <c r="B182" s="19">
        <f ca="1">IF(DarlehenIstGut,IF(ROW()-ROW(ZahlungsZeitplan[[#Headers],['#]])&gt;PlanmäßigeAnzahlZahlungen,"",ROW()-ROW(ZahlungsZeitplan[[#Headers],['#]])),"")</f>
        <v>160</v>
      </c>
      <c r="C182" s="20">
        <f ca="1">IF(ZahlungsZeitplan[[#This Row],['#]]&lt;&gt;"",EOMONTH(DarlehensAnfangsDatum,ROW(ZahlungsZeitplan[[#This Row],['#]])-ROW(ZahlungsZeitplan[[#Headers],['#]])-2)+DAY(DarlehensAnfangsDatum),"")</f>
        <v>50137</v>
      </c>
      <c r="D182" s="21">
        <f ca="1">IF(ZahlungsZeitplan[[#This Row],['#]]&lt;&gt;"",IF(ROW()-ROW(ZahlungsZeitplan[[#Headers],[ANFANGSSALDO]])=1,DarlehensBetrag,INDEX(ZahlungsZeitplan[ENDSALDO],ROW()-ROW(ZahlungsZeitplan[[#Headers],[ANFANGSSALDO]])-1)),"")</f>
        <v>136186.59673453524</v>
      </c>
      <c r="E182" s="21">
        <f ca="1">IF(ZahlungsZeitplan[[#This Row],['#]]&lt;&gt;"",PlanmäßigeZahlung,"")</f>
        <v>1739.87915394928</v>
      </c>
      <c r="F18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2" s="21">
        <f ca="1">IF(ZahlungsZeitplan[[#This Row],['#]]&lt;&gt;"",ZahlungsZeitplan[[#This Row],[GESAMTZAHLUNG]]-ZahlungsZeitplan[[#This Row],[ZINSEN]],"")</f>
        <v>1115.6905855826599</v>
      </c>
      <c r="I182" s="21">
        <f ca="1">IF(ZahlungsZeitplan[[#This Row],['#]]&lt;=($D$17*12),IF(ZahlungsZeitplan[[#This Row],['#]]&lt;&gt;"",ZahlungsZeitplan[[#This Row],[ANFANGSSALDO]]*(ZinsSatz/ZahlungenProJahr),""),IF(ZahlungsZeitplan[[#This Row],['#]]&lt;&gt;"",ZahlungsZeitplan[[#This Row],[ANFANGSSALDO]]*((ZinsSatz+$D$18)/ZahlungenProJahr),""))</f>
        <v>624.18856836661996</v>
      </c>
      <c r="J182" s="21">
        <f ca="1">IF(ZahlungsZeitplan[[#This Row],['#]]&lt;&gt;"",IF(ZahlungsZeitplan[[#This Row],[Zahlungen (Plan)]]+ZahlungsZeitplan[[#This Row],[SONDERZAHLUNG]]&lt;=ZahlungsZeitplan[[#This Row],[ANFANGSSALDO]],ZahlungsZeitplan[[#This Row],[ANFANGSSALDO]]-ZahlungsZeitplan[[#This Row],[KAPITAL]],0),"")</f>
        <v>135070.90614895258</v>
      </c>
      <c r="K182" s="21">
        <f ca="1">IF(ZahlungsZeitplan[[#This Row],['#]]&lt;&gt;"",SUM(INDEX(ZahlungsZeitplan[ZINSEN],1,1):ZahlungsZeitplan[[#This Row],[ZINSEN]]),"")</f>
        <v>113451.57078083737</v>
      </c>
    </row>
    <row r="183" spans="2:11" x14ac:dyDescent="0.25">
      <c r="B183" s="19">
        <f ca="1">IF(DarlehenIstGut,IF(ROW()-ROW(ZahlungsZeitplan[[#Headers],['#]])&gt;PlanmäßigeAnzahlZahlungen,"",ROW()-ROW(ZahlungsZeitplan[[#Headers],['#]])),"")</f>
        <v>161</v>
      </c>
      <c r="C183" s="20">
        <f ca="1">IF(ZahlungsZeitplan[[#This Row],['#]]&lt;&gt;"",EOMONTH(DarlehensAnfangsDatum,ROW(ZahlungsZeitplan[[#This Row],['#]])-ROW(ZahlungsZeitplan[[#Headers],['#]])-2)+DAY(DarlehensAnfangsDatum),"")</f>
        <v>50167</v>
      </c>
      <c r="D183" s="21">
        <f ca="1">IF(ZahlungsZeitplan[[#This Row],['#]]&lt;&gt;"",IF(ROW()-ROW(ZahlungsZeitplan[[#Headers],[ANFANGSSALDO]])=1,DarlehensBetrag,INDEX(ZahlungsZeitplan[ENDSALDO],ROW()-ROW(ZahlungsZeitplan[[#Headers],[ANFANGSSALDO]])-1)),"")</f>
        <v>135070.90614895258</v>
      </c>
      <c r="E183" s="21">
        <f ca="1">IF(ZahlungsZeitplan[[#This Row],['#]]&lt;&gt;"",PlanmäßigeZahlung,"")</f>
        <v>1739.87915394928</v>
      </c>
      <c r="F18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3" s="21">
        <f ca="1">IF(ZahlungsZeitplan[[#This Row],['#]]&lt;&gt;"",ZahlungsZeitplan[[#This Row],[GESAMTZAHLUNG]]-ZahlungsZeitplan[[#This Row],[ZINSEN]],"")</f>
        <v>1120.8041674332471</v>
      </c>
      <c r="I183" s="21">
        <f ca="1">IF(ZahlungsZeitplan[[#This Row],['#]]&lt;=($D$17*12),IF(ZahlungsZeitplan[[#This Row],['#]]&lt;&gt;"",ZahlungsZeitplan[[#This Row],[ANFANGSSALDO]]*(ZinsSatz/ZahlungenProJahr),""),IF(ZahlungsZeitplan[[#This Row],['#]]&lt;&gt;"",ZahlungsZeitplan[[#This Row],[ANFANGSSALDO]]*((ZinsSatz+$D$18)/ZahlungenProJahr),""))</f>
        <v>619.07498651603282</v>
      </c>
      <c r="J183" s="21">
        <f ca="1">IF(ZahlungsZeitplan[[#This Row],['#]]&lt;&gt;"",IF(ZahlungsZeitplan[[#This Row],[Zahlungen (Plan)]]+ZahlungsZeitplan[[#This Row],[SONDERZAHLUNG]]&lt;=ZahlungsZeitplan[[#This Row],[ANFANGSSALDO]],ZahlungsZeitplan[[#This Row],[ANFANGSSALDO]]-ZahlungsZeitplan[[#This Row],[KAPITAL]],0),"")</f>
        <v>133950.10198151934</v>
      </c>
      <c r="K183" s="21">
        <f ca="1">IF(ZahlungsZeitplan[[#This Row],['#]]&lt;&gt;"",SUM(INDEX(ZahlungsZeitplan[ZINSEN],1,1):ZahlungsZeitplan[[#This Row],[ZINSEN]]),"")</f>
        <v>114070.6457673534</v>
      </c>
    </row>
    <row r="184" spans="2:11" x14ac:dyDescent="0.25">
      <c r="B184" s="19">
        <f ca="1">IF(DarlehenIstGut,IF(ROW()-ROW(ZahlungsZeitplan[[#Headers],['#]])&gt;PlanmäßigeAnzahlZahlungen,"",ROW()-ROW(ZahlungsZeitplan[[#Headers],['#]])),"")</f>
        <v>162</v>
      </c>
      <c r="C184" s="20">
        <f ca="1">IF(ZahlungsZeitplan[[#This Row],['#]]&lt;&gt;"",EOMONTH(DarlehensAnfangsDatum,ROW(ZahlungsZeitplan[[#This Row],['#]])-ROW(ZahlungsZeitplan[[#Headers],['#]])-2)+DAY(DarlehensAnfangsDatum),"")</f>
        <v>50198</v>
      </c>
      <c r="D184" s="21">
        <f ca="1">IF(ZahlungsZeitplan[[#This Row],['#]]&lt;&gt;"",IF(ROW()-ROW(ZahlungsZeitplan[[#Headers],[ANFANGSSALDO]])=1,DarlehensBetrag,INDEX(ZahlungsZeitplan[ENDSALDO],ROW()-ROW(ZahlungsZeitplan[[#Headers],[ANFANGSSALDO]])-1)),"")</f>
        <v>133950.10198151934</v>
      </c>
      <c r="E184" s="21">
        <f ca="1">IF(ZahlungsZeitplan[[#This Row],['#]]&lt;&gt;"",PlanmäßigeZahlung,"")</f>
        <v>1739.87915394928</v>
      </c>
      <c r="F18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4" s="21">
        <f ca="1">IF(ZahlungsZeitplan[[#This Row],['#]]&lt;&gt;"",ZahlungsZeitplan[[#This Row],[GESAMTZAHLUNG]]-ZahlungsZeitplan[[#This Row],[ZINSEN]],"")</f>
        <v>1125.941186533983</v>
      </c>
      <c r="I184" s="21">
        <f ca="1">IF(ZahlungsZeitplan[[#This Row],['#]]&lt;=($D$17*12),IF(ZahlungsZeitplan[[#This Row],['#]]&lt;&gt;"",ZahlungsZeitplan[[#This Row],[ANFANGSSALDO]]*(ZinsSatz/ZahlungenProJahr),""),IF(ZahlungsZeitplan[[#This Row],['#]]&lt;&gt;"",ZahlungsZeitplan[[#This Row],[ANFANGSSALDO]]*((ZinsSatz+$D$18)/ZahlungenProJahr),""))</f>
        <v>613.93796741529707</v>
      </c>
      <c r="J184" s="21">
        <f ca="1">IF(ZahlungsZeitplan[[#This Row],['#]]&lt;&gt;"",IF(ZahlungsZeitplan[[#This Row],[Zahlungen (Plan)]]+ZahlungsZeitplan[[#This Row],[SONDERZAHLUNG]]&lt;=ZahlungsZeitplan[[#This Row],[ANFANGSSALDO]],ZahlungsZeitplan[[#This Row],[ANFANGSSALDO]]-ZahlungsZeitplan[[#This Row],[KAPITAL]],0),"")</f>
        <v>132824.16079498536</v>
      </c>
      <c r="K184" s="21">
        <f ca="1">IF(ZahlungsZeitplan[[#This Row],['#]]&lt;&gt;"",SUM(INDEX(ZahlungsZeitplan[ZINSEN],1,1):ZahlungsZeitplan[[#This Row],[ZINSEN]]),"")</f>
        <v>114684.5837347687</v>
      </c>
    </row>
    <row r="185" spans="2:11" x14ac:dyDescent="0.25">
      <c r="B185" s="19">
        <f ca="1">IF(DarlehenIstGut,IF(ROW()-ROW(ZahlungsZeitplan[[#Headers],['#]])&gt;PlanmäßigeAnzahlZahlungen,"",ROW()-ROW(ZahlungsZeitplan[[#Headers],['#]])),"")</f>
        <v>163</v>
      </c>
      <c r="C185" s="20">
        <f ca="1">IF(ZahlungsZeitplan[[#This Row],['#]]&lt;&gt;"",EOMONTH(DarlehensAnfangsDatum,ROW(ZahlungsZeitplan[[#This Row],['#]])-ROW(ZahlungsZeitplan[[#Headers],['#]])-2)+DAY(DarlehensAnfangsDatum),"")</f>
        <v>50228</v>
      </c>
      <c r="D185" s="21">
        <f ca="1">IF(ZahlungsZeitplan[[#This Row],['#]]&lt;&gt;"",IF(ROW()-ROW(ZahlungsZeitplan[[#Headers],[ANFANGSSALDO]])=1,DarlehensBetrag,INDEX(ZahlungsZeitplan[ENDSALDO],ROW()-ROW(ZahlungsZeitplan[[#Headers],[ANFANGSSALDO]])-1)),"")</f>
        <v>132824.16079498536</v>
      </c>
      <c r="E185" s="21">
        <f ca="1">IF(ZahlungsZeitplan[[#This Row],['#]]&lt;&gt;"",PlanmäßigeZahlung,"")</f>
        <v>1739.87915394928</v>
      </c>
      <c r="F18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5" s="21">
        <f ca="1">IF(ZahlungsZeitplan[[#This Row],['#]]&lt;&gt;"",ZahlungsZeitplan[[#This Row],[GESAMTZAHLUNG]]-ZahlungsZeitplan[[#This Row],[ZINSEN]],"")</f>
        <v>1131.1017503055969</v>
      </c>
      <c r="I185" s="21">
        <f ca="1">IF(ZahlungsZeitplan[[#This Row],['#]]&lt;=($D$17*12),IF(ZahlungsZeitplan[[#This Row],['#]]&lt;&gt;"",ZahlungsZeitplan[[#This Row],[ANFANGSSALDO]]*(ZinsSatz/ZahlungenProJahr),""),IF(ZahlungsZeitplan[[#This Row],['#]]&lt;&gt;"",ZahlungsZeitplan[[#This Row],[ANFANGSSALDO]]*((ZinsSatz+$D$18)/ZahlungenProJahr),""))</f>
        <v>608.77740364368299</v>
      </c>
      <c r="J185" s="21">
        <f ca="1">IF(ZahlungsZeitplan[[#This Row],['#]]&lt;&gt;"",IF(ZahlungsZeitplan[[#This Row],[Zahlungen (Plan)]]+ZahlungsZeitplan[[#This Row],[SONDERZAHLUNG]]&lt;=ZahlungsZeitplan[[#This Row],[ANFANGSSALDO]],ZahlungsZeitplan[[#This Row],[ANFANGSSALDO]]-ZahlungsZeitplan[[#This Row],[KAPITAL]],0),"")</f>
        <v>131693.05904467977</v>
      </c>
      <c r="K185" s="21">
        <f ca="1">IF(ZahlungsZeitplan[[#This Row],['#]]&lt;&gt;"",SUM(INDEX(ZahlungsZeitplan[ZINSEN],1,1):ZahlungsZeitplan[[#This Row],[ZINSEN]]),"")</f>
        <v>115293.36113841239</v>
      </c>
    </row>
    <row r="186" spans="2:11" x14ac:dyDescent="0.25">
      <c r="B186" s="19">
        <f ca="1">IF(DarlehenIstGut,IF(ROW()-ROW(ZahlungsZeitplan[[#Headers],['#]])&gt;PlanmäßigeAnzahlZahlungen,"",ROW()-ROW(ZahlungsZeitplan[[#Headers],['#]])),"")</f>
        <v>164</v>
      </c>
      <c r="C186" s="20">
        <f ca="1">IF(ZahlungsZeitplan[[#This Row],['#]]&lt;&gt;"",EOMONTH(DarlehensAnfangsDatum,ROW(ZahlungsZeitplan[[#This Row],['#]])-ROW(ZahlungsZeitplan[[#Headers],['#]])-2)+DAY(DarlehensAnfangsDatum),"")</f>
        <v>50259</v>
      </c>
      <c r="D186" s="21">
        <f ca="1">IF(ZahlungsZeitplan[[#This Row],['#]]&lt;&gt;"",IF(ROW()-ROW(ZahlungsZeitplan[[#Headers],[ANFANGSSALDO]])=1,DarlehensBetrag,INDEX(ZahlungsZeitplan[ENDSALDO],ROW()-ROW(ZahlungsZeitplan[[#Headers],[ANFANGSSALDO]])-1)),"")</f>
        <v>131693.05904467977</v>
      </c>
      <c r="E186" s="21">
        <f ca="1">IF(ZahlungsZeitplan[[#This Row],['#]]&lt;&gt;"",PlanmäßigeZahlung,"")</f>
        <v>1739.87915394928</v>
      </c>
      <c r="F18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6" s="21">
        <f ca="1">IF(ZahlungsZeitplan[[#This Row],['#]]&lt;&gt;"",ZahlungsZeitplan[[#This Row],[GESAMTZAHLUNG]]-ZahlungsZeitplan[[#This Row],[ZINSEN]],"")</f>
        <v>1136.2859666611644</v>
      </c>
      <c r="I186" s="21">
        <f ca="1">IF(ZahlungsZeitplan[[#This Row],['#]]&lt;=($D$17*12),IF(ZahlungsZeitplan[[#This Row],['#]]&lt;&gt;"",ZahlungsZeitplan[[#This Row],[ANFANGSSALDO]]*(ZinsSatz/ZahlungenProJahr),""),IF(ZahlungsZeitplan[[#This Row],['#]]&lt;&gt;"",ZahlungsZeitplan[[#This Row],[ANFANGSSALDO]]*((ZinsSatz+$D$18)/ZahlungenProJahr),""))</f>
        <v>603.5931872881157</v>
      </c>
      <c r="J186" s="21">
        <f ca="1">IF(ZahlungsZeitplan[[#This Row],['#]]&lt;&gt;"",IF(ZahlungsZeitplan[[#This Row],[Zahlungen (Plan)]]+ZahlungsZeitplan[[#This Row],[SONDERZAHLUNG]]&lt;=ZahlungsZeitplan[[#This Row],[ANFANGSSALDO]],ZahlungsZeitplan[[#This Row],[ANFANGSSALDO]]-ZahlungsZeitplan[[#This Row],[KAPITAL]],0),"")</f>
        <v>130556.77307801861</v>
      </c>
      <c r="K186" s="21">
        <f ca="1">IF(ZahlungsZeitplan[[#This Row],['#]]&lt;&gt;"",SUM(INDEX(ZahlungsZeitplan[ZINSEN],1,1):ZahlungsZeitplan[[#This Row],[ZINSEN]]),"")</f>
        <v>115896.95432570051</v>
      </c>
    </row>
    <row r="187" spans="2:11" x14ac:dyDescent="0.25">
      <c r="B187" s="19">
        <f ca="1">IF(DarlehenIstGut,IF(ROW()-ROW(ZahlungsZeitplan[[#Headers],['#]])&gt;PlanmäßigeAnzahlZahlungen,"",ROW()-ROW(ZahlungsZeitplan[[#Headers],['#]])),"")</f>
        <v>165</v>
      </c>
      <c r="C187" s="20">
        <f ca="1">IF(ZahlungsZeitplan[[#This Row],['#]]&lt;&gt;"",EOMONTH(DarlehensAnfangsDatum,ROW(ZahlungsZeitplan[[#This Row],['#]])-ROW(ZahlungsZeitplan[[#Headers],['#]])-2)+DAY(DarlehensAnfangsDatum),"")</f>
        <v>50290</v>
      </c>
      <c r="D187" s="21">
        <f ca="1">IF(ZahlungsZeitplan[[#This Row],['#]]&lt;&gt;"",IF(ROW()-ROW(ZahlungsZeitplan[[#Headers],[ANFANGSSALDO]])=1,DarlehensBetrag,INDEX(ZahlungsZeitplan[ENDSALDO],ROW()-ROW(ZahlungsZeitplan[[#Headers],[ANFANGSSALDO]])-1)),"")</f>
        <v>130556.77307801861</v>
      </c>
      <c r="E187" s="21">
        <f ca="1">IF(ZahlungsZeitplan[[#This Row],['#]]&lt;&gt;"",PlanmäßigeZahlung,"")</f>
        <v>1739.87915394928</v>
      </c>
      <c r="F18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7" s="21">
        <f ca="1">IF(ZahlungsZeitplan[[#This Row],['#]]&lt;&gt;"",ZahlungsZeitplan[[#This Row],[GESAMTZAHLUNG]]-ZahlungsZeitplan[[#This Row],[ZINSEN]],"")</f>
        <v>1141.4939440083613</v>
      </c>
      <c r="I187" s="21">
        <f ca="1">IF(ZahlungsZeitplan[[#This Row],['#]]&lt;=($D$17*12),IF(ZahlungsZeitplan[[#This Row],['#]]&lt;&gt;"",ZahlungsZeitplan[[#This Row],[ANFANGSSALDO]]*(ZinsSatz/ZahlungenProJahr),""),IF(ZahlungsZeitplan[[#This Row],['#]]&lt;&gt;"",ZahlungsZeitplan[[#This Row],[ANFANGSSALDO]]*((ZinsSatz+$D$18)/ZahlungenProJahr),""))</f>
        <v>598.3852099409188</v>
      </c>
      <c r="J187" s="21">
        <f ca="1">IF(ZahlungsZeitplan[[#This Row],['#]]&lt;&gt;"",IF(ZahlungsZeitplan[[#This Row],[Zahlungen (Plan)]]+ZahlungsZeitplan[[#This Row],[SONDERZAHLUNG]]&lt;=ZahlungsZeitplan[[#This Row],[ANFANGSSALDO]],ZahlungsZeitplan[[#This Row],[ANFANGSSALDO]]-ZahlungsZeitplan[[#This Row],[KAPITAL]],0),"")</f>
        <v>129415.27913401026</v>
      </c>
      <c r="K187" s="21">
        <f ca="1">IF(ZahlungsZeitplan[[#This Row],['#]]&lt;&gt;"",SUM(INDEX(ZahlungsZeitplan[ZINSEN],1,1):ZahlungsZeitplan[[#This Row],[ZINSEN]]),"")</f>
        <v>116495.33953564143</v>
      </c>
    </row>
    <row r="188" spans="2:11" x14ac:dyDescent="0.25">
      <c r="B188" s="19">
        <f ca="1">IF(DarlehenIstGut,IF(ROW()-ROW(ZahlungsZeitplan[[#Headers],['#]])&gt;PlanmäßigeAnzahlZahlungen,"",ROW()-ROW(ZahlungsZeitplan[[#Headers],['#]])),"")</f>
        <v>166</v>
      </c>
      <c r="C188" s="20">
        <f ca="1">IF(ZahlungsZeitplan[[#This Row],['#]]&lt;&gt;"",EOMONTH(DarlehensAnfangsDatum,ROW(ZahlungsZeitplan[[#This Row],['#]])-ROW(ZahlungsZeitplan[[#Headers],['#]])-2)+DAY(DarlehensAnfangsDatum),"")</f>
        <v>50320</v>
      </c>
      <c r="D188" s="21">
        <f ca="1">IF(ZahlungsZeitplan[[#This Row],['#]]&lt;&gt;"",IF(ROW()-ROW(ZahlungsZeitplan[[#Headers],[ANFANGSSALDO]])=1,DarlehensBetrag,INDEX(ZahlungsZeitplan[ENDSALDO],ROW()-ROW(ZahlungsZeitplan[[#Headers],[ANFANGSSALDO]])-1)),"")</f>
        <v>129415.27913401026</v>
      </c>
      <c r="E188" s="21">
        <f ca="1">IF(ZahlungsZeitplan[[#This Row],['#]]&lt;&gt;"",PlanmäßigeZahlung,"")</f>
        <v>1739.87915394928</v>
      </c>
      <c r="F18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8" s="21">
        <f ca="1">IF(ZahlungsZeitplan[[#This Row],['#]]&lt;&gt;"",ZahlungsZeitplan[[#This Row],[GESAMTZAHLUNG]]-ZahlungsZeitplan[[#This Row],[ZINSEN]],"")</f>
        <v>1146.725791251733</v>
      </c>
      <c r="I188" s="21">
        <f ca="1">IF(ZahlungsZeitplan[[#This Row],['#]]&lt;=($D$17*12),IF(ZahlungsZeitplan[[#This Row],['#]]&lt;&gt;"",ZahlungsZeitplan[[#This Row],[ANFANGSSALDO]]*(ZinsSatz/ZahlungenProJahr),""),IF(ZahlungsZeitplan[[#This Row],['#]]&lt;&gt;"",ZahlungsZeitplan[[#This Row],[ANFANGSSALDO]]*((ZinsSatz+$D$18)/ZahlungenProJahr),""))</f>
        <v>593.1533626975471</v>
      </c>
      <c r="J188" s="21">
        <f ca="1">IF(ZahlungsZeitplan[[#This Row],['#]]&lt;&gt;"",IF(ZahlungsZeitplan[[#This Row],[Zahlungen (Plan)]]+ZahlungsZeitplan[[#This Row],[SONDERZAHLUNG]]&lt;=ZahlungsZeitplan[[#This Row],[ANFANGSSALDO]],ZahlungsZeitplan[[#This Row],[ANFANGSSALDO]]-ZahlungsZeitplan[[#This Row],[KAPITAL]],0),"")</f>
        <v>128268.55334275852</v>
      </c>
      <c r="K188" s="21">
        <f ca="1">IF(ZahlungsZeitplan[[#This Row],['#]]&lt;&gt;"",SUM(INDEX(ZahlungsZeitplan[ZINSEN],1,1):ZahlungsZeitplan[[#This Row],[ZINSEN]]),"")</f>
        <v>117088.49289833897</v>
      </c>
    </row>
    <row r="189" spans="2:11" x14ac:dyDescent="0.25">
      <c r="B189" s="19">
        <f ca="1">IF(DarlehenIstGut,IF(ROW()-ROW(ZahlungsZeitplan[[#Headers],['#]])&gt;PlanmäßigeAnzahlZahlungen,"",ROW()-ROW(ZahlungsZeitplan[[#Headers],['#]])),"")</f>
        <v>167</v>
      </c>
      <c r="C189" s="20">
        <f ca="1">IF(ZahlungsZeitplan[[#This Row],['#]]&lt;&gt;"",EOMONTH(DarlehensAnfangsDatum,ROW(ZahlungsZeitplan[[#This Row],['#]])-ROW(ZahlungsZeitplan[[#Headers],['#]])-2)+DAY(DarlehensAnfangsDatum),"")</f>
        <v>50351</v>
      </c>
      <c r="D189" s="21">
        <f ca="1">IF(ZahlungsZeitplan[[#This Row],['#]]&lt;&gt;"",IF(ROW()-ROW(ZahlungsZeitplan[[#Headers],[ANFANGSSALDO]])=1,DarlehensBetrag,INDEX(ZahlungsZeitplan[ENDSALDO],ROW()-ROW(ZahlungsZeitplan[[#Headers],[ANFANGSSALDO]])-1)),"")</f>
        <v>128268.55334275852</v>
      </c>
      <c r="E189" s="21">
        <f ca="1">IF(ZahlungsZeitplan[[#This Row],['#]]&lt;&gt;"",PlanmäßigeZahlung,"")</f>
        <v>1739.87915394928</v>
      </c>
      <c r="F18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89" s="21">
        <f ca="1">IF(ZahlungsZeitplan[[#This Row],['#]]&lt;&gt;"",ZahlungsZeitplan[[#This Row],[GESAMTZAHLUNG]]-ZahlungsZeitplan[[#This Row],[ZINSEN]],"")</f>
        <v>1151.9816177949701</v>
      </c>
      <c r="I189" s="21">
        <f ca="1">IF(ZahlungsZeitplan[[#This Row],['#]]&lt;=($D$17*12),IF(ZahlungsZeitplan[[#This Row],['#]]&lt;&gt;"",ZahlungsZeitplan[[#This Row],[ANFANGSSALDO]]*(ZinsSatz/ZahlungenProJahr),""),IF(ZahlungsZeitplan[[#This Row],['#]]&lt;&gt;"",ZahlungsZeitplan[[#This Row],[ANFANGSSALDO]]*((ZinsSatz+$D$18)/ZahlungenProJahr),""))</f>
        <v>587.89753615430993</v>
      </c>
      <c r="J189" s="21">
        <f ca="1">IF(ZahlungsZeitplan[[#This Row],['#]]&lt;&gt;"",IF(ZahlungsZeitplan[[#This Row],[Zahlungen (Plan)]]+ZahlungsZeitplan[[#This Row],[SONDERZAHLUNG]]&lt;=ZahlungsZeitplan[[#This Row],[ANFANGSSALDO]],ZahlungsZeitplan[[#This Row],[ANFANGSSALDO]]-ZahlungsZeitplan[[#This Row],[KAPITAL]],0),"")</f>
        <v>127116.57172496355</v>
      </c>
      <c r="K189" s="21">
        <f ca="1">IF(ZahlungsZeitplan[[#This Row],['#]]&lt;&gt;"",SUM(INDEX(ZahlungsZeitplan[ZINSEN],1,1):ZahlungsZeitplan[[#This Row],[ZINSEN]]),"")</f>
        <v>117676.39043449328</v>
      </c>
    </row>
    <row r="190" spans="2:11" x14ac:dyDescent="0.25">
      <c r="B190" s="19">
        <f ca="1">IF(DarlehenIstGut,IF(ROW()-ROW(ZahlungsZeitplan[[#Headers],['#]])&gt;PlanmäßigeAnzahlZahlungen,"",ROW()-ROW(ZahlungsZeitplan[[#Headers],['#]])),"")</f>
        <v>168</v>
      </c>
      <c r="C190" s="20">
        <f ca="1">IF(ZahlungsZeitplan[[#This Row],['#]]&lt;&gt;"",EOMONTH(DarlehensAnfangsDatum,ROW(ZahlungsZeitplan[[#This Row],['#]])-ROW(ZahlungsZeitplan[[#Headers],['#]])-2)+DAY(DarlehensAnfangsDatum),"")</f>
        <v>50381</v>
      </c>
      <c r="D190" s="21">
        <f ca="1">IF(ZahlungsZeitplan[[#This Row],['#]]&lt;&gt;"",IF(ROW()-ROW(ZahlungsZeitplan[[#Headers],[ANFANGSSALDO]])=1,DarlehensBetrag,INDEX(ZahlungsZeitplan[ENDSALDO],ROW()-ROW(ZahlungsZeitplan[[#Headers],[ANFANGSSALDO]])-1)),"")</f>
        <v>127116.57172496355</v>
      </c>
      <c r="E190" s="21">
        <f ca="1">IF(ZahlungsZeitplan[[#This Row],['#]]&lt;&gt;"",PlanmäßigeZahlung,"")</f>
        <v>1739.87915394928</v>
      </c>
      <c r="F19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0" s="21">
        <f ca="1">IF(ZahlungsZeitplan[[#This Row],['#]]&lt;&gt;"",ZahlungsZeitplan[[#This Row],[GESAMTZAHLUNG]]-ZahlungsZeitplan[[#This Row],[ZINSEN]],"")</f>
        <v>1157.2615335431969</v>
      </c>
      <c r="I190" s="21">
        <f ca="1">IF(ZahlungsZeitplan[[#This Row],['#]]&lt;=($D$17*12),IF(ZahlungsZeitplan[[#This Row],['#]]&lt;&gt;"",ZahlungsZeitplan[[#This Row],[ANFANGSSALDO]]*(ZinsSatz/ZahlungenProJahr),""),IF(ZahlungsZeitplan[[#This Row],['#]]&lt;&gt;"",ZahlungsZeitplan[[#This Row],[ANFANGSSALDO]]*((ZinsSatz+$D$18)/ZahlungenProJahr),""))</f>
        <v>582.61762040608301</v>
      </c>
      <c r="J190" s="21">
        <f ca="1">IF(ZahlungsZeitplan[[#This Row],['#]]&lt;&gt;"",IF(ZahlungsZeitplan[[#This Row],[Zahlungen (Plan)]]+ZahlungsZeitplan[[#This Row],[SONDERZAHLUNG]]&lt;=ZahlungsZeitplan[[#This Row],[ANFANGSSALDO]],ZahlungsZeitplan[[#This Row],[ANFANGSSALDO]]-ZahlungsZeitplan[[#This Row],[KAPITAL]],0),"")</f>
        <v>125959.31019142036</v>
      </c>
      <c r="K190" s="21">
        <f ca="1">IF(ZahlungsZeitplan[[#This Row],['#]]&lt;&gt;"",SUM(INDEX(ZahlungsZeitplan[ZINSEN],1,1):ZahlungsZeitplan[[#This Row],[ZINSEN]]),"")</f>
        <v>118259.00805489937</v>
      </c>
    </row>
    <row r="191" spans="2:11" x14ac:dyDescent="0.25">
      <c r="B191" s="19">
        <f ca="1">IF(DarlehenIstGut,IF(ROW()-ROW(ZahlungsZeitplan[[#Headers],['#]])&gt;PlanmäßigeAnzahlZahlungen,"",ROW()-ROW(ZahlungsZeitplan[[#Headers],['#]])),"")</f>
        <v>169</v>
      </c>
      <c r="C191" s="20">
        <f ca="1">IF(ZahlungsZeitplan[[#This Row],['#]]&lt;&gt;"",EOMONTH(DarlehensAnfangsDatum,ROW(ZahlungsZeitplan[[#This Row],['#]])-ROW(ZahlungsZeitplan[[#Headers],['#]])-2)+DAY(DarlehensAnfangsDatum),"")</f>
        <v>50412</v>
      </c>
      <c r="D191" s="21">
        <f ca="1">IF(ZahlungsZeitplan[[#This Row],['#]]&lt;&gt;"",IF(ROW()-ROW(ZahlungsZeitplan[[#Headers],[ANFANGSSALDO]])=1,DarlehensBetrag,INDEX(ZahlungsZeitplan[ENDSALDO],ROW()-ROW(ZahlungsZeitplan[[#Headers],[ANFANGSSALDO]])-1)),"")</f>
        <v>125959.31019142036</v>
      </c>
      <c r="E191" s="21">
        <f ca="1">IF(ZahlungsZeitplan[[#This Row],['#]]&lt;&gt;"",PlanmäßigeZahlung,"")</f>
        <v>1739.87915394928</v>
      </c>
      <c r="F19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1" s="21">
        <f ca="1">IF(ZahlungsZeitplan[[#This Row],['#]]&lt;&gt;"",ZahlungsZeitplan[[#This Row],[GESAMTZAHLUNG]]-ZahlungsZeitplan[[#This Row],[ZINSEN]],"")</f>
        <v>1162.5656489052699</v>
      </c>
      <c r="I191" s="21">
        <f ca="1">IF(ZahlungsZeitplan[[#This Row],['#]]&lt;=($D$17*12),IF(ZahlungsZeitplan[[#This Row],['#]]&lt;&gt;"",ZahlungsZeitplan[[#This Row],[ANFANGSSALDO]]*(ZinsSatz/ZahlungenProJahr),""),IF(ZahlungsZeitplan[[#This Row],['#]]&lt;&gt;"",ZahlungsZeitplan[[#This Row],[ANFANGSSALDO]]*((ZinsSatz+$D$18)/ZahlungenProJahr),""))</f>
        <v>577.31350504401007</v>
      </c>
      <c r="J191" s="21">
        <f ca="1">IF(ZahlungsZeitplan[[#This Row],['#]]&lt;&gt;"",IF(ZahlungsZeitplan[[#This Row],[Zahlungen (Plan)]]+ZahlungsZeitplan[[#This Row],[SONDERZAHLUNG]]&lt;=ZahlungsZeitplan[[#This Row],[ANFANGSSALDO]],ZahlungsZeitplan[[#This Row],[ANFANGSSALDO]]-ZahlungsZeitplan[[#This Row],[KAPITAL]],0),"")</f>
        <v>124796.74454251509</v>
      </c>
      <c r="K191" s="21">
        <f ca="1">IF(ZahlungsZeitplan[[#This Row],['#]]&lt;&gt;"",SUM(INDEX(ZahlungsZeitplan[ZINSEN],1,1):ZahlungsZeitplan[[#This Row],[ZINSEN]]),"")</f>
        <v>118836.32155994338</v>
      </c>
    </row>
    <row r="192" spans="2:11" x14ac:dyDescent="0.25">
      <c r="B192" s="19">
        <f ca="1">IF(DarlehenIstGut,IF(ROW()-ROW(ZahlungsZeitplan[[#Headers],['#]])&gt;PlanmäßigeAnzahlZahlungen,"",ROW()-ROW(ZahlungsZeitplan[[#Headers],['#]])),"")</f>
        <v>170</v>
      </c>
      <c r="C192" s="20">
        <f ca="1">IF(ZahlungsZeitplan[[#This Row],['#]]&lt;&gt;"",EOMONTH(DarlehensAnfangsDatum,ROW(ZahlungsZeitplan[[#This Row],['#]])-ROW(ZahlungsZeitplan[[#Headers],['#]])-2)+DAY(DarlehensAnfangsDatum),"")</f>
        <v>50443</v>
      </c>
      <c r="D192" s="21">
        <f ca="1">IF(ZahlungsZeitplan[[#This Row],['#]]&lt;&gt;"",IF(ROW()-ROW(ZahlungsZeitplan[[#Headers],[ANFANGSSALDO]])=1,DarlehensBetrag,INDEX(ZahlungsZeitplan[ENDSALDO],ROW()-ROW(ZahlungsZeitplan[[#Headers],[ANFANGSSALDO]])-1)),"")</f>
        <v>124796.74454251509</v>
      </c>
      <c r="E192" s="21">
        <f ca="1">IF(ZahlungsZeitplan[[#This Row],['#]]&lt;&gt;"",PlanmäßigeZahlung,"")</f>
        <v>1739.87915394928</v>
      </c>
      <c r="F19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2" s="21">
        <f ca="1">IF(ZahlungsZeitplan[[#This Row],['#]]&lt;&gt;"",ZahlungsZeitplan[[#This Row],[GESAMTZAHLUNG]]-ZahlungsZeitplan[[#This Row],[ZINSEN]],"")</f>
        <v>1167.8940747960855</v>
      </c>
      <c r="I192" s="21">
        <f ca="1">IF(ZahlungsZeitplan[[#This Row],['#]]&lt;=($D$17*12),IF(ZahlungsZeitplan[[#This Row],['#]]&lt;&gt;"",ZahlungsZeitplan[[#This Row],[ANFANGSSALDO]]*(ZinsSatz/ZahlungenProJahr),""),IF(ZahlungsZeitplan[[#This Row],['#]]&lt;&gt;"",ZahlungsZeitplan[[#This Row],[ANFANGSSALDO]]*((ZinsSatz+$D$18)/ZahlungenProJahr),""))</f>
        <v>571.98507915319431</v>
      </c>
      <c r="J192" s="21">
        <f ca="1">IF(ZahlungsZeitplan[[#This Row],['#]]&lt;&gt;"",IF(ZahlungsZeitplan[[#This Row],[Zahlungen (Plan)]]+ZahlungsZeitplan[[#This Row],[SONDERZAHLUNG]]&lt;=ZahlungsZeitplan[[#This Row],[ANFANGSSALDO]],ZahlungsZeitplan[[#This Row],[ANFANGSSALDO]]-ZahlungsZeitplan[[#This Row],[KAPITAL]],0),"")</f>
        <v>123628.85046771901</v>
      </c>
      <c r="K192" s="21">
        <f ca="1">IF(ZahlungsZeitplan[[#This Row],['#]]&lt;&gt;"",SUM(INDEX(ZahlungsZeitplan[ZINSEN],1,1):ZahlungsZeitplan[[#This Row],[ZINSEN]]),"")</f>
        <v>119408.30663909657</v>
      </c>
    </row>
    <row r="193" spans="2:11" x14ac:dyDescent="0.25">
      <c r="B193" s="19">
        <f ca="1">IF(DarlehenIstGut,IF(ROW()-ROW(ZahlungsZeitplan[[#Headers],['#]])&gt;PlanmäßigeAnzahlZahlungen,"",ROW()-ROW(ZahlungsZeitplan[[#Headers],['#]])),"")</f>
        <v>171</v>
      </c>
      <c r="C193" s="20">
        <f ca="1">IF(ZahlungsZeitplan[[#This Row],['#]]&lt;&gt;"",EOMONTH(DarlehensAnfangsDatum,ROW(ZahlungsZeitplan[[#This Row],['#]])-ROW(ZahlungsZeitplan[[#Headers],['#]])-2)+DAY(DarlehensAnfangsDatum),"")</f>
        <v>50471</v>
      </c>
      <c r="D193" s="21">
        <f ca="1">IF(ZahlungsZeitplan[[#This Row],['#]]&lt;&gt;"",IF(ROW()-ROW(ZahlungsZeitplan[[#Headers],[ANFANGSSALDO]])=1,DarlehensBetrag,INDEX(ZahlungsZeitplan[ENDSALDO],ROW()-ROW(ZahlungsZeitplan[[#Headers],[ANFANGSSALDO]])-1)),"")</f>
        <v>123628.85046771901</v>
      </c>
      <c r="E193" s="21">
        <f ca="1">IF(ZahlungsZeitplan[[#This Row],['#]]&lt;&gt;"",PlanmäßigeZahlung,"")</f>
        <v>1739.87915394928</v>
      </c>
      <c r="F19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3" s="21">
        <f ca="1">IF(ZahlungsZeitplan[[#This Row],['#]]&lt;&gt;"",ZahlungsZeitplan[[#This Row],[GESAMTZAHLUNG]]-ZahlungsZeitplan[[#This Row],[ZINSEN]],"")</f>
        <v>1173.2469226389012</v>
      </c>
      <c r="I193" s="21">
        <f ca="1">IF(ZahlungsZeitplan[[#This Row],['#]]&lt;=($D$17*12),IF(ZahlungsZeitplan[[#This Row],['#]]&lt;&gt;"",ZahlungsZeitplan[[#This Row],[ANFANGSSALDO]]*(ZinsSatz/ZahlungenProJahr),""),IF(ZahlungsZeitplan[[#This Row],['#]]&lt;&gt;"",ZahlungsZeitplan[[#This Row],[ANFANGSSALDO]]*((ZinsSatz+$D$18)/ZahlungenProJahr),""))</f>
        <v>566.63223131037887</v>
      </c>
      <c r="J193" s="21">
        <f ca="1">IF(ZahlungsZeitplan[[#This Row],['#]]&lt;&gt;"",IF(ZahlungsZeitplan[[#This Row],[Zahlungen (Plan)]]+ZahlungsZeitplan[[#This Row],[SONDERZAHLUNG]]&lt;=ZahlungsZeitplan[[#This Row],[ANFANGSSALDO]],ZahlungsZeitplan[[#This Row],[ANFANGSSALDO]]-ZahlungsZeitplan[[#This Row],[KAPITAL]],0),"")</f>
        <v>122455.6035450801</v>
      </c>
      <c r="K193" s="21">
        <f ca="1">IF(ZahlungsZeitplan[[#This Row],['#]]&lt;&gt;"",SUM(INDEX(ZahlungsZeitplan[ZINSEN],1,1):ZahlungsZeitplan[[#This Row],[ZINSEN]]),"")</f>
        <v>119974.93887040694</v>
      </c>
    </row>
    <row r="194" spans="2:11" x14ac:dyDescent="0.25">
      <c r="B194" s="19">
        <f ca="1">IF(DarlehenIstGut,IF(ROW()-ROW(ZahlungsZeitplan[[#Headers],['#]])&gt;PlanmäßigeAnzahlZahlungen,"",ROW()-ROW(ZahlungsZeitplan[[#Headers],['#]])),"")</f>
        <v>172</v>
      </c>
      <c r="C194" s="20">
        <f ca="1">IF(ZahlungsZeitplan[[#This Row],['#]]&lt;&gt;"",EOMONTH(DarlehensAnfangsDatum,ROW(ZahlungsZeitplan[[#This Row],['#]])-ROW(ZahlungsZeitplan[[#Headers],['#]])-2)+DAY(DarlehensAnfangsDatum),"")</f>
        <v>50502</v>
      </c>
      <c r="D194" s="21">
        <f ca="1">IF(ZahlungsZeitplan[[#This Row],['#]]&lt;&gt;"",IF(ROW()-ROW(ZahlungsZeitplan[[#Headers],[ANFANGSSALDO]])=1,DarlehensBetrag,INDEX(ZahlungsZeitplan[ENDSALDO],ROW()-ROW(ZahlungsZeitplan[[#Headers],[ANFANGSSALDO]])-1)),"")</f>
        <v>122455.6035450801</v>
      </c>
      <c r="E194" s="21">
        <f ca="1">IF(ZahlungsZeitplan[[#This Row],['#]]&lt;&gt;"",PlanmäßigeZahlung,"")</f>
        <v>1739.87915394928</v>
      </c>
      <c r="F19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4" s="21">
        <f ca="1">IF(ZahlungsZeitplan[[#This Row],['#]]&lt;&gt;"",ZahlungsZeitplan[[#This Row],[GESAMTZAHLUNG]]-ZahlungsZeitplan[[#This Row],[ZINSEN]],"")</f>
        <v>1178.6243043676627</v>
      </c>
      <c r="I194" s="21">
        <f ca="1">IF(ZahlungsZeitplan[[#This Row],['#]]&lt;=($D$17*12),IF(ZahlungsZeitplan[[#This Row],['#]]&lt;&gt;"",ZahlungsZeitplan[[#This Row],[ANFANGSSALDO]]*(ZinsSatz/ZahlungenProJahr),""),IF(ZahlungsZeitplan[[#This Row],['#]]&lt;&gt;"",ZahlungsZeitplan[[#This Row],[ANFANGSSALDO]]*((ZinsSatz+$D$18)/ZahlungenProJahr),""))</f>
        <v>561.25484958161724</v>
      </c>
      <c r="J194" s="21">
        <f ca="1">IF(ZahlungsZeitplan[[#This Row],['#]]&lt;&gt;"",IF(ZahlungsZeitplan[[#This Row],[Zahlungen (Plan)]]+ZahlungsZeitplan[[#This Row],[SONDERZAHLUNG]]&lt;=ZahlungsZeitplan[[#This Row],[ANFANGSSALDO]],ZahlungsZeitplan[[#This Row],[ANFANGSSALDO]]-ZahlungsZeitplan[[#This Row],[KAPITAL]],0),"")</f>
        <v>121276.97924071243</v>
      </c>
      <c r="K194" s="21">
        <f ca="1">IF(ZahlungsZeitplan[[#This Row],['#]]&lt;&gt;"",SUM(INDEX(ZahlungsZeitplan[ZINSEN],1,1):ZahlungsZeitplan[[#This Row],[ZINSEN]]),"")</f>
        <v>120536.19371998856</v>
      </c>
    </row>
    <row r="195" spans="2:11" x14ac:dyDescent="0.25">
      <c r="B195" s="19">
        <f ca="1">IF(DarlehenIstGut,IF(ROW()-ROW(ZahlungsZeitplan[[#Headers],['#]])&gt;PlanmäßigeAnzahlZahlungen,"",ROW()-ROW(ZahlungsZeitplan[[#Headers],['#]])),"")</f>
        <v>173</v>
      </c>
      <c r="C195" s="20">
        <f ca="1">IF(ZahlungsZeitplan[[#This Row],['#]]&lt;&gt;"",EOMONTH(DarlehensAnfangsDatum,ROW(ZahlungsZeitplan[[#This Row],['#]])-ROW(ZahlungsZeitplan[[#Headers],['#]])-2)+DAY(DarlehensAnfangsDatum),"")</f>
        <v>50532</v>
      </c>
      <c r="D195" s="21">
        <f ca="1">IF(ZahlungsZeitplan[[#This Row],['#]]&lt;&gt;"",IF(ROW()-ROW(ZahlungsZeitplan[[#Headers],[ANFANGSSALDO]])=1,DarlehensBetrag,INDEX(ZahlungsZeitplan[ENDSALDO],ROW()-ROW(ZahlungsZeitplan[[#Headers],[ANFANGSSALDO]])-1)),"")</f>
        <v>121276.97924071243</v>
      </c>
      <c r="E195" s="21">
        <f ca="1">IF(ZahlungsZeitplan[[#This Row],['#]]&lt;&gt;"",PlanmäßigeZahlung,"")</f>
        <v>1739.87915394928</v>
      </c>
      <c r="F19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5" s="21">
        <f ca="1">IF(ZahlungsZeitplan[[#This Row],['#]]&lt;&gt;"",ZahlungsZeitplan[[#This Row],[GESAMTZAHLUNG]]-ZahlungsZeitplan[[#This Row],[ZINSEN]],"")</f>
        <v>1184.0263324293478</v>
      </c>
      <c r="I195" s="21">
        <f ca="1">IF(ZahlungsZeitplan[[#This Row],['#]]&lt;=($D$17*12),IF(ZahlungsZeitplan[[#This Row],['#]]&lt;&gt;"",ZahlungsZeitplan[[#This Row],[ANFANGSSALDO]]*(ZinsSatz/ZahlungenProJahr),""),IF(ZahlungsZeitplan[[#This Row],['#]]&lt;&gt;"",ZahlungsZeitplan[[#This Row],[ANFANGSSALDO]]*((ZinsSatz+$D$18)/ZahlungenProJahr),""))</f>
        <v>555.85282151993215</v>
      </c>
      <c r="J195" s="21">
        <f ca="1">IF(ZahlungsZeitplan[[#This Row],['#]]&lt;&gt;"",IF(ZahlungsZeitplan[[#This Row],[Zahlungen (Plan)]]+ZahlungsZeitplan[[#This Row],[SONDERZAHLUNG]]&lt;=ZahlungsZeitplan[[#This Row],[ANFANGSSALDO]],ZahlungsZeitplan[[#This Row],[ANFANGSSALDO]]-ZahlungsZeitplan[[#This Row],[KAPITAL]],0),"")</f>
        <v>120092.95290828308</v>
      </c>
      <c r="K195" s="21">
        <f ca="1">IF(ZahlungsZeitplan[[#This Row],['#]]&lt;&gt;"",SUM(INDEX(ZahlungsZeitplan[ZINSEN],1,1):ZahlungsZeitplan[[#This Row],[ZINSEN]]),"")</f>
        <v>121092.04654150849</v>
      </c>
    </row>
    <row r="196" spans="2:11" x14ac:dyDescent="0.25">
      <c r="B196" s="19">
        <f ca="1">IF(DarlehenIstGut,IF(ROW()-ROW(ZahlungsZeitplan[[#Headers],['#]])&gt;PlanmäßigeAnzahlZahlungen,"",ROW()-ROW(ZahlungsZeitplan[[#Headers],['#]])),"")</f>
        <v>174</v>
      </c>
      <c r="C196" s="20">
        <f ca="1">IF(ZahlungsZeitplan[[#This Row],['#]]&lt;&gt;"",EOMONTH(DarlehensAnfangsDatum,ROW(ZahlungsZeitplan[[#This Row],['#]])-ROW(ZahlungsZeitplan[[#Headers],['#]])-2)+DAY(DarlehensAnfangsDatum),"")</f>
        <v>50563</v>
      </c>
      <c r="D196" s="21">
        <f ca="1">IF(ZahlungsZeitplan[[#This Row],['#]]&lt;&gt;"",IF(ROW()-ROW(ZahlungsZeitplan[[#Headers],[ANFANGSSALDO]])=1,DarlehensBetrag,INDEX(ZahlungsZeitplan[ENDSALDO],ROW()-ROW(ZahlungsZeitplan[[#Headers],[ANFANGSSALDO]])-1)),"")</f>
        <v>120092.95290828308</v>
      </c>
      <c r="E196" s="21">
        <f ca="1">IF(ZahlungsZeitplan[[#This Row],['#]]&lt;&gt;"",PlanmäßigeZahlung,"")</f>
        <v>1739.87915394928</v>
      </c>
      <c r="F19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6" s="21">
        <f ca="1">IF(ZahlungsZeitplan[[#This Row],['#]]&lt;&gt;"",ZahlungsZeitplan[[#This Row],[GESAMTZAHLUNG]]-ZahlungsZeitplan[[#This Row],[ZINSEN]],"")</f>
        <v>1189.4531197863157</v>
      </c>
      <c r="I196" s="21">
        <f ca="1">IF(ZahlungsZeitplan[[#This Row],['#]]&lt;=($D$17*12),IF(ZahlungsZeitplan[[#This Row],['#]]&lt;&gt;"",ZahlungsZeitplan[[#This Row],[ANFANGSSALDO]]*(ZinsSatz/ZahlungenProJahr),""),IF(ZahlungsZeitplan[[#This Row],['#]]&lt;&gt;"",ZahlungsZeitplan[[#This Row],[ANFANGSSALDO]]*((ZinsSatz+$D$18)/ZahlungenProJahr),""))</f>
        <v>550.42603416296424</v>
      </c>
      <c r="J196" s="21">
        <f ca="1">IF(ZahlungsZeitplan[[#This Row],['#]]&lt;&gt;"",IF(ZahlungsZeitplan[[#This Row],[Zahlungen (Plan)]]+ZahlungsZeitplan[[#This Row],[SONDERZAHLUNG]]&lt;=ZahlungsZeitplan[[#This Row],[ANFANGSSALDO]],ZahlungsZeitplan[[#This Row],[ANFANGSSALDO]]-ZahlungsZeitplan[[#This Row],[KAPITAL]],0),"")</f>
        <v>118903.49978849677</v>
      </c>
      <c r="K196" s="21">
        <f ca="1">IF(ZahlungsZeitplan[[#This Row],['#]]&lt;&gt;"",SUM(INDEX(ZahlungsZeitplan[ZINSEN],1,1):ZahlungsZeitplan[[#This Row],[ZINSEN]]),"")</f>
        <v>121642.47257567146</v>
      </c>
    </row>
    <row r="197" spans="2:11" x14ac:dyDescent="0.25">
      <c r="B197" s="19">
        <f ca="1">IF(DarlehenIstGut,IF(ROW()-ROW(ZahlungsZeitplan[[#Headers],['#]])&gt;PlanmäßigeAnzahlZahlungen,"",ROW()-ROW(ZahlungsZeitplan[[#Headers],['#]])),"")</f>
        <v>175</v>
      </c>
      <c r="C197" s="20">
        <f ca="1">IF(ZahlungsZeitplan[[#This Row],['#]]&lt;&gt;"",EOMONTH(DarlehensAnfangsDatum,ROW(ZahlungsZeitplan[[#This Row],['#]])-ROW(ZahlungsZeitplan[[#Headers],['#]])-2)+DAY(DarlehensAnfangsDatum),"")</f>
        <v>50593</v>
      </c>
      <c r="D197" s="21">
        <f ca="1">IF(ZahlungsZeitplan[[#This Row],['#]]&lt;&gt;"",IF(ROW()-ROW(ZahlungsZeitplan[[#Headers],[ANFANGSSALDO]])=1,DarlehensBetrag,INDEX(ZahlungsZeitplan[ENDSALDO],ROW()-ROW(ZahlungsZeitplan[[#Headers],[ANFANGSSALDO]])-1)),"")</f>
        <v>118903.49978849677</v>
      </c>
      <c r="E197" s="21">
        <f ca="1">IF(ZahlungsZeitplan[[#This Row],['#]]&lt;&gt;"",PlanmäßigeZahlung,"")</f>
        <v>1739.87915394928</v>
      </c>
      <c r="F19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7" s="21">
        <f ca="1">IF(ZahlungsZeitplan[[#This Row],['#]]&lt;&gt;"",ZahlungsZeitplan[[#This Row],[GESAMTZAHLUNG]]-ZahlungsZeitplan[[#This Row],[ZINSEN]],"")</f>
        <v>1194.9047799186696</v>
      </c>
      <c r="I197" s="21">
        <f ca="1">IF(ZahlungsZeitplan[[#This Row],['#]]&lt;=($D$17*12),IF(ZahlungsZeitplan[[#This Row],['#]]&lt;&gt;"",ZahlungsZeitplan[[#This Row],[ANFANGSSALDO]]*(ZinsSatz/ZahlungenProJahr),""),IF(ZahlungsZeitplan[[#This Row],['#]]&lt;&gt;"",ZahlungsZeitplan[[#This Row],[ANFANGSSALDO]]*((ZinsSatz+$D$18)/ZahlungenProJahr),""))</f>
        <v>544.97437403061031</v>
      </c>
      <c r="J197" s="21">
        <f ca="1">IF(ZahlungsZeitplan[[#This Row],['#]]&lt;&gt;"",IF(ZahlungsZeitplan[[#This Row],[Zahlungen (Plan)]]+ZahlungsZeitplan[[#This Row],[SONDERZAHLUNG]]&lt;=ZahlungsZeitplan[[#This Row],[ANFANGSSALDO]],ZahlungsZeitplan[[#This Row],[ANFANGSSALDO]]-ZahlungsZeitplan[[#This Row],[KAPITAL]],0),"")</f>
        <v>117708.59500857811</v>
      </c>
      <c r="K197" s="21">
        <f ca="1">IF(ZahlungsZeitplan[[#This Row],['#]]&lt;&gt;"",SUM(INDEX(ZahlungsZeitplan[ZINSEN],1,1):ZahlungsZeitplan[[#This Row],[ZINSEN]]),"")</f>
        <v>122187.44694970208</v>
      </c>
    </row>
    <row r="198" spans="2:11" x14ac:dyDescent="0.25">
      <c r="B198" s="19">
        <f ca="1">IF(DarlehenIstGut,IF(ROW()-ROW(ZahlungsZeitplan[[#Headers],['#]])&gt;PlanmäßigeAnzahlZahlungen,"",ROW()-ROW(ZahlungsZeitplan[[#Headers],['#]])),"")</f>
        <v>176</v>
      </c>
      <c r="C198" s="20">
        <f ca="1">IF(ZahlungsZeitplan[[#This Row],['#]]&lt;&gt;"",EOMONTH(DarlehensAnfangsDatum,ROW(ZahlungsZeitplan[[#This Row],['#]])-ROW(ZahlungsZeitplan[[#Headers],['#]])-2)+DAY(DarlehensAnfangsDatum),"")</f>
        <v>50624</v>
      </c>
      <c r="D198" s="21">
        <f ca="1">IF(ZahlungsZeitplan[[#This Row],['#]]&lt;&gt;"",IF(ROW()-ROW(ZahlungsZeitplan[[#Headers],[ANFANGSSALDO]])=1,DarlehensBetrag,INDEX(ZahlungsZeitplan[ENDSALDO],ROW()-ROW(ZahlungsZeitplan[[#Headers],[ANFANGSSALDO]])-1)),"")</f>
        <v>117708.59500857811</v>
      </c>
      <c r="E198" s="21">
        <f ca="1">IF(ZahlungsZeitplan[[#This Row],['#]]&lt;&gt;"",PlanmäßigeZahlung,"")</f>
        <v>1739.87915394928</v>
      </c>
      <c r="F19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8" s="21">
        <f ca="1">IF(ZahlungsZeitplan[[#This Row],['#]]&lt;&gt;"",ZahlungsZeitplan[[#This Row],[GESAMTZAHLUNG]]-ZahlungsZeitplan[[#This Row],[ZINSEN]],"")</f>
        <v>1200.3814268266301</v>
      </c>
      <c r="I198" s="21">
        <f ca="1">IF(ZahlungsZeitplan[[#This Row],['#]]&lt;=($D$17*12),IF(ZahlungsZeitplan[[#This Row],['#]]&lt;&gt;"",ZahlungsZeitplan[[#This Row],[ANFANGSSALDO]]*(ZinsSatz/ZahlungenProJahr),""),IF(ZahlungsZeitplan[[#This Row],['#]]&lt;&gt;"",ZahlungsZeitplan[[#This Row],[ANFANGSSALDO]]*((ZinsSatz+$D$18)/ZahlungenProJahr),""))</f>
        <v>539.49772712264974</v>
      </c>
      <c r="J198" s="21">
        <f ca="1">IF(ZahlungsZeitplan[[#This Row],['#]]&lt;&gt;"",IF(ZahlungsZeitplan[[#This Row],[Zahlungen (Plan)]]+ZahlungsZeitplan[[#This Row],[SONDERZAHLUNG]]&lt;=ZahlungsZeitplan[[#This Row],[ANFANGSSALDO]],ZahlungsZeitplan[[#This Row],[ANFANGSSALDO]]-ZahlungsZeitplan[[#This Row],[KAPITAL]],0),"")</f>
        <v>116508.21358175148</v>
      </c>
      <c r="K198" s="21">
        <f ca="1">IF(ZahlungsZeitplan[[#This Row],['#]]&lt;&gt;"",SUM(INDEX(ZahlungsZeitplan[ZINSEN],1,1):ZahlungsZeitplan[[#This Row],[ZINSEN]]),"")</f>
        <v>122726.94467682473</v>
      </c>
    </row>
    <row r="199" spans="2:11" x14ac:dyDescent="0.25">
      <c r="B199" s="19">
        <f ca="1">IF(DarlehenIstGut,IF(ROW()-ROW(ZahlungsZeitplan[[#Headers],['#]])&gt;PlanmäßigeAnzahlZahlungen,"",ROW()-ROW(ZahlungsZeitplan[[#Headers],['#]])),"")</f>
        <v>177</v>
      </c>
      <c r="C199" s="20">
        <f ca="1">IF(ZahlungsZeitplan[[#This Row],['#]]&lt;&gt;"",EOMONTH(DarlehensAnfangsDatum,ROW(ZahlungsZeitplan[[#This Row],['#]])-ROW(ZahlungsZeitplan[[#Headers],['#]])-2)+DAY(DarlehensAnfangsDatum),"")</f>
        <v>50655</v>
      </c>
      <c r="D199" s="21">
        <f ca="1">IF(ZahlungsZeitplan[[#This Row],['#]]&lt;&gt;"",IF(ROW()-ROW(ZahlungsZeitplan[[#Headers],[ANFANGSSALDO]])=1,DarlehensBetrag,INDEX(ZahlungsZeitplan[ENDSALDO],ROW()-ROW(ZahlungsZeitplan[[#Headers],[ANFANGSSALDO]])-1)),"")</f>
        <v>116508.21358175148</v>
      </c>
      <c r="E199" s="21">
        <f ca="1">IF(ZahlungsZeitplan[[#This Row],['#]]&lt;&gt;"",PlanmäßigeZahlung,"")</f>
        <v>1739.87915394928</v>
      </c>
      <c r="F19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199" s="21">
        <f ca="1">IF(ZahlungsZeitplan[[#This Row],['#]]&lt;&gt;"",ZahlungsZeitplan[[#This Row],[GESAMTZAHLUNG]]-ZahlungsZeitplan[[#This Row],[ZINSEN]],"")</f>
        <v>1205.8831750329189</v>
      </c>
      <c r="I199" s="21">
        <f ca="1">IF(ZahlungsZeitplan[[#This Row],['#]]&lt;=($D$17*12),IF(ZahlungsZeitplan[[#This Row],['#]]&lt;&gt;"",ZahlungsZeitplan[[#This Row],[ANFANGSSALDO]]*(ZinsSatz/ZahlungenProJahr),""),IF(ZahlungsZeitplan[[#This Row],['#]]&lt;&gt;"",ZahlungsZeitplan[[#This Row],[ANFANGSSALDO]]*((ZinsSatz+$D$18)/ZahlungenProJahr),""))</f>
        <v>533.99597891636108</v>
      </c>
      <c r="J199" s="21">
        <f ca="1">IF(ZahlungsZeitplan[[#This Row],['#]]&lt;&gt;"",IF(ZahlungsZeitplan[[#This Row],[Zahlungen (Plan)]]+ZahlungsZeitplan[[#This Row],[SONDERZAHLUNG]]&lt;=ZahlungsZeitplan[[#This Row],[ANFANGSSALDO]],ZahlungsZeitplan[[#This Row],[ANFANGSSALDO]]-ZahlungsZeitplan[[#This Row],[KAPITAL]],0),"")</f>
        <v>115302.33040671857</v>
      </c>
      <c r="K199" s="21">
        <f ca="1">IF(ZahlungsZeitplan[[#This Row],['#]]&lt;&gt;"",SUM(INDEX(ZahlungsZeitplan[ZINSEN],1,1):ZahlungsZeitplan[[#This Row],[ZINSEN]]),"")</f>
        <v>123260.94065574108</v>
      </c>
    </row>
    <row r="200" spans="2:11" x14ac:dyDescent="0.25">
      <c r="B200" s="19">
        <f ca="1">IF(DarlehenIstGut,IF(ROW()-ROW(ZahlungsZeitplan[[#Headers],['#]])&gt;PlanmäßigeAnzahlZahlungen,"",ROW()-ROW(ZahlungsZeitplan[[#Headers],['#]])),"")</f>
        <v>178</v>
      </c>
      <c r="C200" s="20">
        <f ca="1">IF(ZahlungsZeitplan[[#This Row],['#]]&lt;&gt;"",EOMONTH(DarlehensAnfangsDatum,ROW(ZahlungsZeitplan[[#This Row],['#]])-ROW(ZahlungsZeitplan[[#Headers],['#]])-2)+DAY(DarlehensAnfangsDatum),"")</f>
        <v>50685</v>
      </c>
      <c r="D200" s="21">
        <f ca="1">IF(ZahlungsZeitplan[[#This Row],['#]]&lt;&gt;"",IF(ROW()-ROW(ZahlungsZeitplan[[#Headers],[ANFANGSSALDO]])=1,DarlehensBetrag,INDEX(ZahlungsZeitplan[ENDSALDO],ROW()-ROW(ZahlungsZeitplan[[#Headers],[ANFANGSSALDO]])-1)),"")</f>
        <v>115302.33040671857</v>
      </c>
      <c r="E200" s="21">
        <f ca="1">IF(ZahlungsZeitplan[[#This Row],['#]]&lt;&gt;"",PlanmäßigeZahlung,"")</f>
        <v>1739.87915394928</v>
      </c>
      <c r="F20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0" s="21">
        <f ca="1">IF(ZahlungsZeitplan[[#This Row],['#]]&lt;&gt;"",ZahlungsZeitplan[[#This Row],[GESAMTZAHLUNG]]-ZahlungsZeitplan[[#This Row],[ZINSEN]],"")</f>
        <v>1211.410139585153</v>
      </c>
      <c r="I200" s="21">
        <f ca="1">IF(ZahlungsZeitplan[[#This Row],['#]]&lt;=($D$17*12),IF(ZahlungsZeitplan[[#This Row],['#]]&lt;&gt;"",ZahlungsZeitplan[[#This Row],[ANFANGSSALDO]]*(ZinsSatz/ZahlungenProJahr),""),IF(ZahlungsZeitplan[[#This Row],['#]]&lt;&gt;"",ZahlungsZeitplan[[#This Row],[ANFANGSSALDO]]*((ZinsSatz+$D$18)/ZahlungenProJahr),""))</f>
        <v>528.46901436412691</v>
      </c>
      <c r="J200" s="21">
        <f ca="1">IF(ZahlungsZeitplan[[#This Row],['#]]&lt;&gt;"",IF(ZahlungsZeitplan[[#This Row],[Zahlungen (Plan)]]+ZahlungsZeitplan[[#This Row],[SONDERZAHLUNG]]&lt;=ZahlungsZeitplan[[#This Row],[ANFANGSSALDO]],ZahlungsZeitplan[[#This Row],[ANFANGSSALDO]]-ZahlungsZeitplan[[#This Row],[KAPITAL]],0),"")</f>
        <v>114090.92026713342</v>
      </c>
      <c r="K200" s="21">
        <f ca="1">IF(ZahlungsZeitplan[[#This Row],['#]]&lt;&gt;"",SUM(INDEX(ZahlungsZeitplan[ZINSEN],1,1):ZahlungsZeitplan[[#This Row],[ZINSEN]]),"")</f>
        <v>123789.4096701052</v>
      </c>
    </row>
    <row r="201" spans="2:11" x14ac:dyDescent="0.25">
      <c r="B201" s="19">
        <f ca="1">IF(DarlehenIstGut,IF(ROW()-ROW(ZahlungsZeitplan[[#Headers],['#]])&gt;PlanmäßigeAnzahlZahlungen,"",ROW()-ROW(ZahlungsZeitplan[[#Headers],['#]])),"")</f>
        <v>179</v>
      </c>
      <c r="C201" s="20">
        <f ca="1">IF(ZahlungsZeitplan[[#This Row],['#]]&lt;&gt;"",EOMONTH(DarlehensAnfangsDatum,ROW(ZahlungsZeitplan[[#This Row],['#]])-ROW(ZahlungsZeitplan[[#Headers],['#]])-2)+DAY(DarlehensAnfangsDatum),"")</f>
        <v>50716</v>
      </c>
      <c r="D201" s="21">
        <f ca="1">IF(ZahlungsZeitplan[[#This Row],['#]]&lt;&gt;"",IF(ROW()-ROW(ZahlungsZeitplan[[#Headers],[ANFANGSSALDO]])=1,DarlehensBetrag,INDEX(ZahlungsZeitplan[ENDSALDO],ROW()-ROW(ZahlungsZeitplan[[#Headers],[ANFANGSSALDO]])-1)),"")</f>
        <v>114090.92026713342</v>
      </c>
      <c r="E201" s="21">
        <f ca="1">IF(ZahlungsZeitplan[[#This Row],['#]]&lt;&gt;"",PlanmäßigeZahlung,"")</f>
        <v>1739.87915394928</v>
      </c>
      <c r="F20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1" s="21">
        <f ca="1">IF(ZahlungsZeitplan[[#This Row],['#]]&lt;&gt;"",ZahlungsZeitplan[[#This Row],[GESAMTZAHLUNG]]-ZahlungsZeitplan[[#This Row],[ZINSEN]],"")</f>
        <v>1216.9624360582516</v>
      </c>
      <c r="I201" s="21">
        <f ca="1">IF(ZahlungsZeitplan[[#This Row],['#]]&lt;=($D$17*12),IF(ZahlungsZeitplan[[#This Row],['#]]&lt;&gt;"",ZahlungsZeitplan[[#This Row],[ANFANGSSALDO]]*(ZinsSatz/ZahlungenProJahr),""),IF(ZahlungsZeitplan[[#This Row],['#]]&lt;&gt;"",ZahlungsZeitplan[[#This Row],[ANFANGSSALDO]]*((ZinsSatz+$D$18)/ZahlungenProJahr),""))</f>
        <v>522.91671789102827</v>
      </c>
      <c r="J201" s="21">
        <f ca="1">IF(ZahlungsZeitplan[[#This Row],['#]]&lt;&gt;"",IF(ZahlungsZeitplan[[#This Row],[Zahlungen (Plan)]]+ZahlungsZeitplan[[#This Row],[SONDERZAHLUNG]]&lt;=ZahlungsZeitplan[[#This Row],[ANFANGSSALDO]],ZahlungsZeitplan[[#This Row],[ANFANGSSALDO]]-ZahlungsZeitplan[[#This Row],[KAPITAL]],0),"")</f>
        <v>112873.95783107517</v>
      </c>
      <c r="K201" s="21">
        <f ca="1">IF(ZahlungsZeitplan[[#This Row],['#]]&lt;&gt;"",SUM(INDEX(ZahlungsZeitplan[ZINSEN],1,1):ZahlungsZeitplan[[#This Row],[ZINSEN]]),"")</f>
        <v>124312.32638799623</v>
      </c>
    </row>
    <row r="202" spans="2:11" x14ac:dyDescent="0.25">
      <c r="B202" s="19">
        <f ca="1">IF(DarlehenIstGut,IF(ROW()-ROW(ZahlungsZeitplan[[#Headers],['#]])&gt;PlanmäßigeAnzahlZahlungen,"",ROW()-ROW(ZahlungsZeitplan[[#Headers],['#]])),"")</f>
        <v>180</v>
      </c>
      <c r="C202" s="20">
        <f ca="1">IF(ZahlungsZeitplan[[#This Row],['#]]&lt;&gt;"",EOMONTH(DarlehensAnfangsDatum,ROW(ZahlungsZeitplan[[#This Row],['#]])-ROW(ZahlungsZeitplan[[#Headers],['#]])-2)+DAY(DarlehensAnfangsDatum),"")</f>
        <v>50746</v>
      </c>
      <c r="D202" s="21">
        <f ca="1">IF(ZahlungsZeitplan[[#This Row],['#]]&lt;&gt;"",IF(ROW()-ROW(ZahlungsZeitplan[[#Headers],[ANFANGSSALDO]])=1,DarlehensBetrag,INDEX(ZahlungsZeitplan[ENDSALDO],ROW()-ROW(ZahlungsZeitplan[[#Headers],[ANFANGSSALDO]])-1)),"")</f>
        <v>112873.95783107517</v>
      </c>
      <c r="E202" s="21">
        <f ca="1">IF(ZahlungsZeitplan[[#This Row],['#]]&lt;&gt;"",PlanmäßigeZahlung,"")</f>
        <v>1739.87915394928</v>
      </c>
      <c r="F20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2" s="21">
        <f ca="1">IF(ZahlungsZeitplan[[#This Row],['#]]&lt;&gt;"",ZahlungsZeitplan[[#This Row],[GESAMTZAHLUNG]]-ZahlungsZeitplan[[#This Row],[ZINSEN]],"")</f>
        <v>1222.540180556852</v>
      </c>
      <c r="I202" s="21">
        <f ca="1">IF(ZahlungsZeitplan[[#This Row],['#]]&lt;=($D$17*12),IF(ZahlungsZeitplan[[#This Row],['#]]&lt;&gt;"",ZahlungsZeitplan[[#This Row],[ANFANGSSALDO]]*(ZinsSatz/ZahlungenProJahr),""),IF(ZahlungsZeitplan[[#This Row],['#]]&lt;&gt;"",ZahlungsZeitplan[[#This Row],[ANFANGSSALDO]]*((ZinsSatz+$D$18)/ZahlungenProJahr),""))</f>
        <v>517.33897339242799</v>
      </c>
      <c r="J202" s="21">
        <f ca="1">IF(ZahlungsZeitplan[[#This Row],['#]]&lt;&gt;"",IF(ZahlungsZeitplan[[#This Row],[Zahlungen (Plan)]]+ZahlungsZeitplan[[#This Row],[SONDERZAHLUNG]]&lt;=ZahlungsZeitplan[[#This Row],[ANFANGSSALDO]],ZahlungsZeitplan[[#This Row],[ANFANGSSALDO]]-ZahlungsZeitplan[[#This Row],[KAPITAL]],0),"")</f>
        <v>111651.41765051831</v>
      </c>
      <c r="K202" s="21">
        <f ca="1">IF(ZahlungsZeitplan[[#This Row],['#]]&lt;&gt;"",SUM(INDEX(ZahlungsZeitplan[ZINSEN],1,1):ZahlungsZeitplan[[#This Row],[ZINSEN]]),"")</f>
        <v>124829.66536138866</v>
      </c>
    </row>
    <row r="203" spans="2:11" x14ac:dyDescent="0.25">
      <c r="B203" s="19">
        <f ca="1">IF(DarlehenIstGut,IF(ROW()-ROW(ZahlungsZeitplan[[#Headers],['#]])&gt;PlanmäßigeAnzahlZahlungen,"",ROW()-ROW(ZahlungsZeitplan[[#Headers],['#]])),"")</f>
        <v>181</v>
      </c>
      <c r="C203" s="20">
        <f ca="1">IF(ZahlungsZeitplan[[#This Row],['#]]&lt;&gt;"",EOMONTH(DarlehensAnfangsDatum,ROW(ZahlungsZeitplan[[#This Row],['#]])-ROW(ZahlungsZeitplan[[#Headers],['#]])-2)+DAY(DarlehensAnfangsDatum),"")</f>
        <v>50777</v>
      </c>
      <c r="D203" s="21">
        <f ca="1">IF(ZahlungsZeitplan[[#This Row],['#]]&lt;&gt;"",IF(ROW()-ROW(ZahlungsZeitplan[[#Headers],[ANFANGSSALDO]])=1,DarlehensBetrag,INDEX(ZahlungsZeitplan[ENDSALDO],ROW()-ROW(ZahlungsZeitplan[[#Headers],[ANFANGSSALDO]])-1)),"")</f>
        <v>111651.41765051831</v>
      </c>
      <c r="E203" s="21">
        <f ca="1">IF(ZahlungsZeitplan[[#This Row],['#]]&lt;&gt;"",PlanmäßigeZahlung,"")</f>
        <v>1739.87915394928</v>
      </c>
      <c r="F20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3" s="21">
        <f ca="1">IF(ZahlungsZeitplan[[#This Row],['#]]&lt;&gt;"",ZahlungsZeitplan[[#This Row],[GESAMTZAHLUNG]]-ZahlungsZeitplan[[#This Row],[ZINSEN]],"")</f>
        <v>1228.1434897177376</v>
      </c>
      <c r="I203" s="21">
        <f ca="1">IF(ZahlungsZeitplan[[#This Row],['#]]&lt;=($D$17*12),IF(ZahlungsZeitplan[[#This Row],['#]]&lt;&gt;"",ZahlungsZeitplan[[#This Row],[ANFANGSSALDO]]*(ZinsSatz/ZahlungenProJahr),""),IF(ZahlungsZeitplan[[#This Row],['#]]&lt;&gt;"",ZahlungsZeitplan[[#This Row],[ANFANGSSALDO]]*((ZinsSatz+$D$18)/ZahlungenProJahr),""))</f>
        <v>511.73566423154239</v>
      </c>
      <c r="J203" s="21">
        <f ca="1">IF(ZahlungsZeitplan[[#This Row],['#]]&lt;&gt;"",IF(ZahlungsZeitplan[[#This Row],[Zahlungen (Plan)]]+ZahlungsZeitplan[[#This Row],[SONDERZAHLUNG]]&lt;=ZahlungsZeitplan[[#This Row],[ANFANGSSALDO]],ZahlungsZeitplan[[#This Row],[ANFANGSSALDO]]-ZahlungsZeitplan[[#This Row],[KAPITAL]],0),"")</f>
        <v>110423.27416080057</v>
      </c>
      <c r="K203" s="21">
        <f ca="1">IF(ZahlungsZeitplan[[#This Row],['#]]&lt;&gt;"",SUM(INDEX(ZahlungsZeitplan[ZINSEN],1,1):ZahlungsZeitplan[[#This Row],[ZINSEN]]),"")</f>
        <v>125341.4010256202</v>
      </c>
    </row>
    <row r="204" spans="2:11" x14ac:dyDescent="0.25">
      <c r="B204" s="19">
        <f ca="1">IF(DarlehenIstGut,IF(ROW()-ROW(ZahlungsZeitplan[[#Headers],['#]])&gt;PlanmäßigeAnzahlZahlungen,"",ROW()-ROW(ZahlungsZeitplan[[#Headers],['#]])),"")</f>
        <v>182</v>
      </c>
      <c r="C204" s="20">
        <f ca="1">IF(ZahlungsZeitplan[[#This Row],['#]]&lt;&gt;"",EOMONTH(DarlehensAnfangsDatum,ROW(ZahlungsZeitplan[[#This Row],['#]])-ROW(ZahlungsZeitplan[[#Headers],['#]])-2)+DAY(DarlehensAnfangsDatum),"")</f>
        <v>50808</v>
      </c>
      <c r="D204" s="21">
        <f ca="1">IF(ZahlungsZeitplan[[#This Row],['#]]&lt;&gt;"",IF(ROW()-ROW(ZahlungsZeitplan[[#Headers],[ANFANGSSALDO]])=1,DarlehensBetrag,INDEX(ZahlungsZeitplan[ENDSALDO],ROW()-ROW(ZahlungsZeitplan[[#Headers],[ANFANGSSALDO]])-1)),"")</f>
        <v>110423.27416080057</v>
      </c>
      <c r="E204" s="21">
        <f ca="1">IF(ZahlungsZeitplan[[#This Row],['#]]&lt;&gt;"",PlanmäßigeZahlung,"")</f>
        <v>1739.87915394928</v>
      </c>
      <c r="F20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4" s="21">
        <f ca="1">IF(ZahlungsZeitplan[[#This Row],['#]]&lt;&gt;"",ZahlungsZeitplan[[#This Row],[GESAMTZAHLUNG]]-ZahlungsZeitplan[[#This Row],[ZINSEN]],"")</f>
        <v>1233.7724807122772</v>
      </c>
      <c r="I204" s="21">
        <f ca="1">IF(ZahlungsZeitplan[[#This Row],['#]]&lt;=($D$17*12),IF(ZahlungsZeitplan[[#This Row],['#]]&lt;&gt;"",ZahlungsZeitplan[[#This Row],[ANFANGSSALDO]]*(ZinsSatz/ZahlungenProJahr),""),IF(ZahlungsZeitplan[[#This Row],['#]]&lt;&gt;"",ZahlungsZeitplan[[#This Row],[ANFANGSSALDO]]*((ZinsSatz+$D$18)/ZahlungenProJahr),""))</f>
        <v>506.10667323700272</v>
      </c>
      <c r="J204" s="21">
        <f ca="1">IF(ZahlungsZeitplan[[#This Row],['#]]&lt;&gt;"",IF(ZahlungsZeitplan[[#This Row],[Zahlungen (Plan)]]+ZahlungsZeitplan[[#This Row],[SONDERZAHLUNG]]&lt;=ZahlungsZeitplan[[#This Row],[ANFANGSSALDO]],ZahlungsZeitplan[[#This Row],[ANFANGSSALDO]]-ZahlungsZeitplan[[#This Row],[KAPITAL]],0),"")</f>
        <v>109189.5016800883</v>
      </c>
      <c r="K204" s="21">
        <f ca="1">IF(ZahlungsZeitplan[[#This Row],['#]]&lt;&gt;"",SUM(INDEX(ZahlungsZeitplan[ZINSEN],1,1):ZahlungsZeitplan[[#This Row],[ZINSEN]]),"")</f>
        <v>125847.50769885721</v>
      </c>
    </row>
    <row r="205" spans="2:11" x14ac:dyDescent="0.25">
      <c r="B205" s="19">
        <f ca="1">IF(DarlehenIstGut,IF(ROW()-ROW(ZahlungsZeitplan[[#Headers],['#]])&gt;PlanmäßigeAnzahlZahlungen,"",ROW()-ROW(ZahlungsZeitplan[[#Headers],['#]])),"")</f>
        <v>183</v>
      </c>
      <c r="C205" s="20">
        <f ca="1">IF(ZahlungsZeitplan[[#This Row],['#]]&lt;&gt;"",EOMONTH(DarlehensAnfangsDatum,ROW(ZahlungsZeitplan[[#This Row],['#]])-ROW(ZahlungsZeitplan[[#Headers],['#]])-2)+DAY(DarlehensAnfangsDatum),"")</f>
        <v>50836</v>
      </c>
      <c r="D205" s="21">
        <f ca="1">IF(ZahlungsZeitplan[[#This Row],['#]]&lt;&gt;"",IF(ROW()-ROW(ZahlungsZeitplan[[#Headers],[ANFANGSSALDO]])=1,DarlehensBetrag,INDEX(ZahlungsZeitplan[ENDSALDO],ROW()-ROW(ZahlungsZeitplan[[#Headers],[ANFANGSSALDO]])-1)),"")</f>
        <v>109189.5016800883</v>
      </c>
      <c r="E205" s="21">
        <f ca="1">IF(ZahlungsZeitplan[[#This Row],['#]]&lt;&gt;"",PlanmäßigeZahlung,"")</f>
        <v>1739.87915394928</v>
      </c>
      <c r="F20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5" s="21">
        <f ca="1">IF(ZahlungsZeitplan[[#This Row],['#]]&lt;&gt;"",ZahlungsZeitplan[[#This Row],[GESAMTZAHLUNG]]-ZahlungsZeitplan[[#This Row],[ZINSEN]],"")</f>
        <v>1239.4272712488751</v>
      </c>
      <c r="I205" s="21">
        <f ca="1">IF(ZahlungsZeitplan[[#This Row],['#]]&lt;=($D$17*12),IF(ZahlungsZeitplan[[#This Row],['#]]&lt;&gt;"",ZahlungsZeitplan[[#This Row],[ANFANGSSALDO]]*(ZinsSatz/ZahlungenProJahr),""),IF(ZahlungsZeitplan[[#This Row],['#]]&lt;&gt;"",ZahlungsZeitplan[[#This Row],[ANFANGSSALDO]]*((ZinsSatz+$D$18)/ZahlungenProJahr),""))</f>
        <v>500.45188270040484</v>
      </c>
      <c r="J205" s="21">
        <f ca="1">IF(ZahlungsZeitplan[[#This Row],['#]]&lt;&gt;"",IF(ZahlungsZeitplan[[#This Row],[Zahlungen (Plan)]]+ZahlungsZeitplan[[#This Row],[SONDERZAHLUNG]]&lt;=ZahlungsZeitplan[[#This Row],[ANFANGSSALDO]],ZahlungsZeitplan[[#This Row],[ANFANGSSALDO]]-ZahlungsZeitplan[[#This Row],[KAPITAL]],0),"")</f>
        <v>107950.07440883943</v>
      </c>
      <c r="K205" s="21">
        <f ca="1">IF(ZahlungsZeitplan[[#This Row],['#]]&lt;&gt;"",SUM(INDEX(ZahlungsZeitplan[ZINSEN],1,1):ZahlungsZeitplan[[#This Row],[ZINSEN]]),"")</f>
        <v>126347.95958155762</v>
      </c>
    </row>
    <row r="206" spans="2:11" x14ac:dyDescent="0.25">
      <c r="B206" s="19">
        <f ca="1">IF(DarlehenIstGut,IF(ROW()-ROW(ZahlungsZeitplan[[#Headers],['#]])&gt;PlanmäßigeAnzahlZahlungen,"",ROW()-ROW(ZahlungsZeitplan[[#Headers],['#]])),"")</f>
        <v>184</v>
      </c>
      <c r="C206" s="20">
        <f ca="1">IF(ZahlungsZeitplan[[#This Row],['#]]&lt;&gt;"",EOMONTH(DarlehensAnfangsDatum,ROW(ZahlungsZeitplan[[#This Row],['#]])-ROW(ZahlungsZeitplan[[#Headers],['#]])-2)+DAY(DarlehensAnfangsDatum),"")</f>
        <v>50867</v>
      </c>
      <c r="D206" s="21">
        <f ca="1">IF(ZahlungsZeitplan[[#This Row],['#]]&lt;&gt;"",IF(ROW()-ROW(ZahlungsZeitplan[[#Headers],[ANFANGSSALDO]])=1,DarlehensBetrag,INDEX(ZahlungsZeitplan[ENDSALDO],ROW()-ROW(ZahlungsZeitplan[[#Headers],[ANFANGSSALDO]])-1)),"")</f>
        <v>107950.07440883943</v>
      </c>
      <c r="E206" s="21">
        <f ca="1">IF(ZahlungsZeitplan[[#This Row],['#]]&lt;&gt;"",PlanmäßigeZahlung,"")</f>
        <v>1739.87915394928</v>
      </c>
      <c r="F20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6" s="21">
        <f ca="1">IF(ZahlungsZeitplan[[#This Row],['#]]&lt;&gt;"",ZahlungsZeitplan[[#This Row],[GESAMTZAHLUNG]]-ZahlungsZeitplan[[#This Row],[ZINSEN]],"")</f>
        <v>1245.1079795754324</v>
      </c>
      <c r="I206" s="21">
        <f ca="1">IF(ZahlungsZeitplan[[#This Row],['#]]&lt;=($D$17*12),IF(ZahlungsZeitplan[[#This Row],['#]]&lt;&gt;"",ZahlungsZeitplan[[#This Row],[ANFANGSSALDO]]*(ZinsSatz/ZahlungenProJahr),""),IF(ZahlungsZeitplan[[#This Row],['#]]&lt;&gt;"",ZahlungsZeitplan[[#This Row],[ANFANGSSALDO]]*((ZinsSatz+$D$18)/ZahlungenProJahr),""))</f>
        <v>494.77117437384749</v>
      </c>
      <c r="J206" s="21">
        <f ca="1">IF(ZahlungsZeitplan[[#This Row],['#]]&lt;&gt;"",IF(ZahlungsZeitplan[[#This Row],[Zahlungen (Plan)]]+ZahlungsZeitplan[[#This Row],[SONDERZAHLUNG]]&lt;=ZahlungsZeitplan[[#This Row],[ANFANGSSALDO]],ZahlungsZeitplan[[#This Row],[ANFANGSSALDO]]-ZahlungsZeitplan[[#This Row],[KAPITAL]],0),"")</f>
        <v>106704.96642926399</v>
      </c>
      <c r="K206" s="21">
        <f ca="1">IF(ZahlungsZeitplan[[#This Row],['#]]&lt;&gt;"",SUM(INDEX(ZahlungsZeitplan[ZINSEN],1,1):ZahlungsZeitplan[[#This Row],[ZINSEN]]),"")</f>
        <v>126842.73075593146</v>
      </c>
    </row>
    <row r="207" spans="2:11" x14ac:dyDescent="0.25">
      <c r="B207" s="19">
        <f ca="1">IF(DarlehenIstGut,IF(ROW()-ROW(ZahlungsZeitplan[[#Headers],['#]])&gt;PlanmäßigeAnzahlZahlungen,"",ROW()-ROW(ZahlungsZeitplan[[#Headers],['#]])),"")</f>
        <v>185</v>
      </c>
      <c r="C207" s="20">
        <f ca="1">IF(ZahlungsZeitplan[[#This Row],['#]]&lt;&gt;"",EOMONTH(DarlehensAnfangsDatum,ROW(ZahlungsZeitplan[[#This Row],['#]])-ROW(ZahlungsZeitplan[[#Headers],['#]])-2)+DAY(DarlehensAnfangsDatum),"")</f>
        <v>50897</v>
      </c>
      <c r="D207" s="21">
        <f ca="1">IF(ZahlungsZeitplan[[#This Row],['#]]&lt;&gt;"",IF(ROW()-ROW(ZahlungsZeitplan[[#Headers],[ANFANGSSALDO]])=1,DarlehensBetrag,INDEX(ZahlungsZeitplan[ENDSALDO],ROW()-ROW(ZahlungsZeitplan[[#Headers],[ANFANGSSALDO]])-1)),"")</f>
        <v>106704.96642926399</v>
      </c>
      <c r="E207" s="21">
        <f ca="1">IF(ZahlungsZeitplan[[#This Row],['#]]&lt;&gt;"",PlanmäßigeZahlung,"")</f>
        <v>1739.87915394928</v>
      </c>
      <c r="F20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7" s="21">
        <f ca="1">IF(ZahlungsZeitplan[[#This Row],['#]]&lt;&gt;"",ZahlungsZeitplan[[#This Row],[GESAMTZAHLUNG]]-ZahlungsZeitplan[[#This Row],[ZINSEN]],"")</f>
        <v>1250.8147244818199</v>
      </c>
      <c r="I207" s="21">
        <f ca="1">IF(ZahlungsZeitplan[[#This Row],['#]]&lt;=($D$17*12),IF(ZahlungsZeitplan[[#This Row],['#]]&lt;&gt;"",ZahlungsZeitplan[[#This Row],[ANFANGSSALDO]]*(ZinsSatz/ZahlungenProJahr),""),IF(ZahlungsZeitplan[[#This Row],['#]]&lt;&gt;"",ZahlungsZeitplan[[#This Row],[ANFANGSSALDO]]*((ZinsSatz+$D$18)/ZahlungenProJahr),""))</f>
        <v>489.06442946746006</v>
      </c>
      <c r="J207" s="21">
        <f ca="1">IF(ZahlungsZeitplan[[#This Row],['#]]&lt;&gt;"",IF(ZahlungsZeitplan[[#This Row],[Zahlungen (Plan)]]+ZahlungsZeitplan[[#This Row],[SONDERZAHLUNG]]&lt;=ZahlungsZeitplan[[#This Row],[ANFANGSSALDO]],ZahlungsZeitplan[[#This Row],[ANFANGSSALDO]]-ZahlungsZeitplan[[#This Row],[KAPITAL]],0),"")</f>
        <v>105454.15170478217</v>
      </c>
      <c r="K207" s="21">
        <f ca="1">IF(ZahlungsZeitplan[[#This Row],['#]]&lt;&gt;"",SUM(INDEX(ZahlungsZeitplan[ZINSEN],1,1):ZahlungsZeitplan[[#This Row],[ZINSEN]]),"")</f>
        <v>127331.79518539892</v>
      </c>
    </row>
    <row r="208" spans="2:11" x14ac:dyDescent="0.25">
      <c r="B208" s="19">
        <f ca="1">IF(DarlehenIstGut,IF(ROW()-ROW(ZahlungsZeitplan[[#Headers],['#]])&gt;PlanmäßigeAnzahlZahlungen,"",ROW()-ROW(ZahlungsZeitplan[[#Headers],['#]])),"")</f>
        <v>186</v>
      </c>
      <c r="C208" s="20">
        <f ca="1">IF(ZahlungsZeitplan[[#This Row],['#]]&lt;&gt;"",EOMONTH(DarlehensAnfangsDatum,ROW(ZahlungsZeitplan[[#This Row],['#]])-ROW(ZahlungsZeitplan[[#Headers],['#]])-2)+DAY(DarlehensAnfangsDatum),"")</f>
        <v>50928</v>
      </c>
      <c r="D208" s="21">
        <f ca="1">IF(ZahlungsZeitplan[[#This Row],['#]]&lt;&gt;"",IF(ROW()-ROW(ZahlungsZeitplan[[#Headers],[ANFANGSSALDO]])=1,DarlehensBetrag,INDEX(ZahlungsZeitplan[ENDSALDO],ROW()-ROW(ZahlungsZeitplan[[#Headers],[ANFANGSSALDO]])-1)),"")</f>
        <v>105454.15170478217</v>
      </c>
      <c r="E208" s="21">
        <f ca="1">IF(ZahlungsZeitplan[[#This Row],['#]]&lt;&gt;"",PlanmäßigeZahlung,"")</f>
        <v>1739.87915394928</v>
      </c>
      <c r="F20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8" s="21">
        <f ca="1">IF(ZahlungsZeitplan[[#This Row],['#]]&lt;&gt;"",ZahlungsZeitplan[[#This Row],[GESAMTZAHLUNG]]-ZahlungsZeitplan[[#This Row],[ZINSEN]],"")</f>
        <v>1256.5476253023617</v>
      </c>
      <c r="I208" s="21">
        <f ca="1">IF(ZahlungsZeitplan[[#This Row],['#]]&lt;=($D$17*12),IF(ZahlungsZeitplan[[#This Row],['#]]&lt;&gt;"",ZahlungsZeitplan[[#This Row],[ANFANGSSALDO]]*(ZinsSatz/ZahlungenProJahr),""),IF(ZahlungsZeitplan[[#This Row],['#]]&lt;&gt;"",ZahlungsZeitplan[[#This Row],[ANFANGSSALDO]]*((ZinsSatz+$D$18)/ZahlungenProJahr),""))</f>
        <v>483.33152864691834</v>
      </c>
      <c r="J208" s="21">
        <f ca="1">IF(ZahlungsZeitplan[[#This Row],['#]]&lt;&gt;"",IF(ZahlungsZeitplan[[#This Row],[Zahlungen (Plan)]]+ZahlungsZeitplan[[#This Row],[SONDERZAHLUNG]]&lt;=ZahlungsZeitplan[[#This Row],[ANFANGSSALDO]],ZahlungsZeitplan[[#This Row],[ANFANGSSALDO]]-ZahlungsZeitplan[[#This Row],[KAPITAL]],0),"")</f>
        <v>104197.6040794798</v>
      </c>
      <c r="K208" s="21">
        <f ca="1">IF(ZahlungsZeitplan[[#This Row],['#]]&lt;&gt;"",SUM(INDEX(ZahlungsZeitplan[ZINSEN],1,1):ZahlungsZeitplan[[#This Row],[ZINSEN]]),"")</f>
        <v>127815.12671404584</v>
      </c>
    </row>
    <row r="209" spans="2:11" x14ac:dyDescent="0.25">
      <c r="B209" s="19">
        <f ca="1">IF(DarlehenIstGut,IF(ROW()-ROW(ZahlungsZeitplan[[#Headers],['#]])&gt;PlanmäßigeAnzahlZahlungen,"",ROW()-ROW(ZahlungsZeitplan[[#Headers],['#]])),"")</f>
        <v>187</v>
      </c>
      <c r="C209" s="20">
        <f ca="1">IF(ZahlungsZeitplan[[#This Row],['#]]&lt;&gt;"",EOMONTH(DarlehensAnfangsDatum,ROW(ZahlungsZeitplan[[#This Row],['#]])-ROW(ZahlungsZeitplan[[#Headers],['#]])-2)+DAY(DarlehensAnfangsDatum),"")</f>
        <v>50958</v>
      </c>
      <c r="D209" s="21">
        <f ca="1">IF(ZahlungsZeitplan[[#This Row],['#]]&lt;&gt;"",IF(ROW()-ROW(ZahlungsZeitplan[[#Headers],[ANFANGSSALDO]])=1,DarlehensBetrag,INDEX(ZahlungsZeitplan[ENDSALDO],ROW()-ROW(ZahlungsZeitplan[[#Headers],[ANFANGSSALDO]])-1)),"")</f>
        <v>104197.6040794798</v>
      </c>
      <c r="E209" s="21">
        <f ca="1">IF(ZahlungsZeitplan[[#This Row],['#]]&lt;&gt;"",PlanmäßigeZahlung,"")</f>
        <v>1739.87915394928</v>
      </c>
      <c r="F20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09" s="21">
        <f ca="1">IF(ZahlungsZeitplan[[#This Row],['#]]&lt;&gt;"",ZahlungsZeitplan[[#This Row],[GESAMTZAHLUNG]]-ZahlungsZeitplan[[#This Row],[ZINSEN]],"")</f>
        <v>1262.3068019183308</v>
      </c>
      <c r="I209" s="21">
        <f ca="1">IF(ZahlungsZeitplan[[#This Row],['#]]&lt;=($D$17*12),IF(ZahlungsZeitplan[[#This Row],['#]]&lt;&gt;"",ZahlungsZeitplan[[#This Row],[ANFANGSSALDO]]*(ZinsSatz/ZahlungenProJahr),""),IF(ZahlungsZeitplan[[#This Row],['#]]&lt;&gt;"",ZahlungsZeitplan[[#This Row],[ANFANGSSALDO]]*((ZinsSatz+$D$18)/ZahlungenProJahr),""))</f>
        <v>477.57235203094916</v>
      </c>
      <c r="J209" s="21">
        <f ca="1">IF(ZahlungsZeitplan[[#This Row],['#]]&lt;&gt;"",IF(ZahlungsZeitplan[[#This Row],[Zahlungen (Plan)]]+ZahlungsZeitplan[[#This Row],[SONDERZAHLUNG]]&lt;=ZahlungsZeitplan[[#This Row],[ANFANGSSALDO]],ZahlungsZeitplan[[#This Row],[ANFANGSSALDO]]-ZahlungsZeitplan[[#This Row],[KAPITAL]],0),"")</f>
        <v>102935.29727756148</v>
      </c>
      <c r="K209" s="21">
        <f ca="1">IF(ZahlungsZeitplan[[#This Row],['#]]&lt;&gt;"",SUM(INDEX(ZahlungsZeitplan[ZINSEN],1,1):ZahlungsZeitplan[[#This Row],[ZINSEN]]),"")</f>
        <v>128292.69906607679</v>
      </c>
    </row>
    <row r="210" spans="2:11" x14ac:dyDescent="0.25">
      <c r="B210" s="19">
        <f ca="1">IF(DarlehenIstGut,IF(ROW()-ROW(ZahlungsZeitplan[[#Headers],['#]])&gt;PlanmäßigeAnzahlZahlungen,"",ROW()-ROW(ZahlungsZeitplan[[#Headers],['#]])),"")</f>
        <v>188</v>
      </c>
      <c r="C210" s="20">
        <f ca="1">IF(ZahlungsZeitplan[[#This Row],['#]]&lt;&gt;"",EOMONTH(DarlehensAnfangsDatum,ROW(ZahlungsZeitplan[[#This Row],['#]])-ROW(ZahlungsZeitplan[[#Headers],['#]])-2)+DAY(DarlehensAnfangsDatum),"")</f>
        <v>50989</v>
      </c>
      <c r="D210" s="21">
        <f ca="1">IF(ZahlungsZeitplan[[#This Row],['#]]&lt;&gt;"",IF(ROW()-ROW(ZahlungsZeitplan[[#Headers],[ANFANGSSALDO]])=1,DarlehensBetrag,INDEX(ZahlungsZeitplan[ENDSALDO],ROW()-ROW(ZahlungsZeitplan[[#Headers],[ANFANGSSALDO]])-1)),"")</f>
        <v>102935.29727756148</v>
      </c>
      <c r="E210" s="21">
        <f ca="1">IF(ZahlungsZeitplan[[#This Row],['#]]&lt;&gt;"",PlanmäßigeZahlung,"")</f>
        <v>1739.87915394928</v>
      </c>
      <c r="F21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0" s="21">
        <f ca="1">IF(ZahlungsZeitplan[[#This Row],['#]]&lt;&gt;"",ZahlungsZeitplan[[#This Row],[GESAMTZAHLUNG]]-ZahlungsZeitplan[[#This Row],[ZINSEN]],"")</f>
        <v>1268.0923747604566</v>
      </c>
      <c r="I210" s="21">
        <f ca="1">IF(ZahlungsZeitplan[[#This Row],['#]]&lt;=($D$17*12),IF(ZahlungsZeitplan[[#This Row],['#]]&lt;&gt;"",ZahlungsZeitplan[[#This Row],[ANFANGSSALDO]]*(ZinsSatz/ZahlungenProJahr),""),IF(ZahlungsZeitplan[[#This Row],['#]]&lt;&gt;"",ZahlungsZeitplan[[#This Row],[ANFANGSSALDO]]*((ZinsSatz+$D$18)/ZahlungenProJahr),""))</f>
        <v>471.78677918882352</v>
      </c>
      <c r="J210" s="21">
        <f ca="1">IF(ZahlungsZeitplan[[#This Row],['#]]&lt;&gt;"",IF(ZahlungsZeitplan[[#This Row],[Zahlungen (Plan)]]+ZahlungsZeitplan[[#This Row],[SONDERZAHLUNG]]&lt;=ZahlungsZeitplan[[#This Row],[ANFANGSSALDO]],ZahlungsZeitplan[[#This Row],[ANFANGSSALDO]]-ZahlungsZeitplan[[#This Row],[KAPITAL]],0),"")</f>
        <v>101667.20490280102</v>
      </c>
      <c r="K210" s="21">
        <f ca="1">IF(ZahlungsZeitplan[[#This Row],['#]]&lt;&gt;"",SUM(INDEX(ZahlungsZeitplan[ZINSEN],1,1):ZahlungsZeitplan[[#This Row],[ZINSEN]]),"")</f>
        <v>128764.48584526562</v>
      </c>
    </row>
    <row r="211" spans="2:11" x14ac:dyDescent="0.25">
      <c r="B211" s="19">
        <f ca="1">IF(DarlehenIstGut,IF(ROW()-ROW(ZahlungsZeitplan[[#Headers],['#]])&gt;PlanmäßigeAnzahlZahlungen,"",ROW()-ROW(ZahlungsZeitplan[[#Headers],['#]])),"")</f>
        <v>189</v>
      </c>
      <c r="C211" s="20">
        <f ca="1">IF(ZahlungsZeitplan[[#This Row],['#]]&lt;&gt;"",EOMONTH(DarlehensAnfangsDatum,ROW(ZahlungsZeitplan[[#This Row],['#]])-ROW(ZahlungsZeitplan[[#Headers],['#]])-2)+DAY(DarlehensAnfangsDatum),"")</f>
        <v>51020</v>
      </c>
      <c r="D211" s="21">
        <f ca="1">IF(ZahlungsZeitplan[[#This Row],['#]]&lt;&gt;"",IF(ROW()-ROW(ZahlungsZeitplan[[#Headers],[ANFANGSSALDO]])=1,DarlehensBetrag,INDEX(ZahlungsZeitplan[ENDSALDO],ROW()-ROW(ZahlungsZeitplan[[#Headers],[ANFANGSSALDO]])-1)),"")</f>
        <v>101667.20490280102</v>
      </c>
      <c r="E211" s="21">
        <f ca="1">IF(ZahlungsZeitplan[[#This Row],['#]]&lt;&gt;"",PlanmäßigeZahlung,"")</f>
        <v>1739.87915394928</v>
      </c>
      <c r="F21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1" s="21">
        <f ca="1">IF(ZahlungsZeitplan[[#This Row],['#]]&lt;&gt;"",ZahlungsZeitplan[[#This Row],[GESAMTZAHLUNG]]-ZahlungsZeitplan[[#This Row],[ZINSEN]],"")</f>
        <v>1273.9044648114418</v>
      </c>
      <c r="I211" s="21">
        <f ca="1">IF(ZahlungsZeitplan[[#This Row],['#]]&lt;=($D$17*12),IF(ZahlungsZeitplan[[#This Row],['#]]&lt;&gt;"",ZahlungsZeitplan[[#This Row],[ANFANGSSALDO]]*(ZinsSatz/ZahlungenProJahr),""),IF(ZahlungsZeitplan[[#This Row],['#]]&lt;&gt;"",ZahlungsZeitplan[[#This Row],[ANFANGSSALDO]]*((ZinsSatz+$D$18)/ZahlungenProJahr),""))</f>
        <v>465.97468913783808</v>
      </c>
      <c r="J211" s="21">
        <f ca="1">IF(ZahlungsZeitplan[[#This Row],['#]]&lt;&gt;"",IF(ZahlungsZeitplan[[#This Row],[Zahlungen (Plan)]]+ZahlungsZeitplan[[#This Row],[SONDERZAHLUNG]]&lt;=ZahlungsZeitplan[[#This Row],[ANFANGSSALDO]],ZahlungsZeitplan[[#This Row],[ANFANGSSALDO]]-ZahlungsZeitplan[[#This Row],[KAPITAL]],0),"")</f>
        <v>100393.30043798959</v>
      </c>
      <c r="K211" s="21">
        <f ca="1">IF(ZahlungsZeitplan[[#This Row],['#]]&lt;&gt;"",SUM(INDEX(ZahlungsZeitplan[ZINSEN],1,1):ZahlungsZeitplan[[#This Row],[ZINSEN]]),"")</f>
        <v>129230.46053440345</v>
      </c>
    </row>
    <row r="212" spans="2:11" x14ac:dyDescent="0.25">
      <c r="B212" s="19">
        <f ca="1">IF(DarlehenIstGut,IF(ROW()-ROW(ZahlungsZeitplan[[#Headers],['#]])&gt;PlanmäßigeAnzahlZahlungen,"",ROW()-ROW(ZahlungsZeitplan[[#Headers],['#]])),"")</f>
        <v>190</v>
      </c>
      <c r="C212" s="20">
        <f ca="1">IF(ZahlungsZeitplan[[#This Row],['#]]&lt;&gt;"",EOMONTH(DarlehensAnfangsDatum,ROW(ZahlungsZeitplan[[#This Row],['#]])-ROW(ZahlungsZeitplan[[#Headers],['#]])-2)+DAY(DarlehensAnfangsDatum),"")</f>
        <v>51050</v>
      </c>
      <c r="D212" s="21">
        <f ca="1">IF(ZahlungsZeitplan[[#This Row],['#]]&lt;&gt;"",IF(ROW()-ROW(ZahlungsZeitplan[[#Headers],[ANFANGSSALDO]])=1,DarlehensBetrag,INDEX(ZahlungsZeitplan[ENDSALDO],ROW()-ROW(ZahlungsZeitplan[[#Headers],[ANFANGSSALDO]])-1)),"")</f>
        <v>100393.30043798959</v>
      </c>
      <c r="E212" s="21">
        <f ca="1">IF(ZahlungsZeitplan[[#This Row],['#]]&lt;&gt;"",PlanmäßigeZahlung,"")</f>
        <v>1739.87915394928</v>
      </c>
      <c r="F21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2" s="21">
        <f ca="1">IF(ZahlungsZeitplan[[#This Row],['#]]&lt;&gt;"",ZahlungsZeitplan[[#This Row],[GESAMTZAHLUNG]]-ZahlungsZeitplan[[#This Row],[ZINSEN]],"")</f>
        <v>1279.7431936084943</v>
      </c>
      <c r="I212" s="21">
        <f ca="1">IF(ZahlungsZeitplan[[#This Row],['#]]&lt;=($D$17*12),IF(ZahlungsZeitplan[[#This Row],['#]]&lt;&gt;"",ZahlungsZeitplan[[#This Row],[ANFANGSSALDO]]*(ZinsSatz/ZahlungenProJahr),""),IF(ZahlungsZeitplan[[#This Row],['#]]&lt;&gt;"",ZahlungsZeitplan[[#This Row],[ANFANGSSALDO]]*((ZinsSatz+$D$18)/ZahlungenProJahr),""))</f>
        <v>460.13596034078569</v>
      </c>
      <c r="J212" s="21">
        <f ca="1">IF(ZahlungsZeitplan[[#This Row],['#]]&lt;&gt;"",IF(ZahlungsZeitplan[[#This Row],[Zahlungen (Plan)]]+ZahlungsZeitplan[[#This Row],[SONDERZAHLUNG]]&lt;=ZahlungsZeitplan[[#This Row],[ANFANGSSALDO]],ZahlungsZeitplan[[#This Row],[ANFANGSSALDO]]-ZahlungsZeitplan[[#This Row],[KAPITAL]],0),"")</f>
        <v>99113.557244381096</v>
      </c>
      <c r="K212" s="21">
        <f ca="1">IF(ZahlungsZeitplan[[#This Row],['#]]&lt;&gt;"",SUM(INDEX(ZahlungsZeitplan[ZINSEN],1,1):ZahlungsZeitplan[[#This Row],[ZINSEN]]),"")</f>
        <v>129690.59649474424</v>
      </c>
    </row>
    <row r="213" spans="2:11" x14ac:dyDescent="0.25">
      <c r="B213" s="19">
        <f ca="1">IF(DarlehenIstGut,IF(ROW()-ROW(ZahlungsZeitplan[[#Headers],['#]])&gt;PlanmäßigeAnzahlZahlungen,"",ROW()-ROW(ZahlungsZeitplan[[#Headers],['#]])),"")</f>
        <v>191</v>
      </c>
      <c r="C213" s="20">
        <f ca="1">IF(ZahlungsZeitplan[[#This Row],['#]]&lt;&gt;"",EOMONTH(DarlehensAnfangsDatum,ROW(ZahlungsZeitplan[[#This Row],['#]])-ROW(ZahlungsZeitplan[[#Headers],['#]])-2)+DAY(DarlehensAnfangsDatum),"")</f>
        <v>51081</v>
      </c>
      <c r="D213" s="21">
        <f ca="1">IF(ZahlungsZeitplan[[#This Row],['#]]&lt;&gt;"",IF(ROW()-ROW(ZahlungsZeitplan[[#Headers],[ANFANGSSALDO]])=1,DarlehensBetrag,INDEX(ZahlungsZeitplan[ENDSALDO],ROW()-ROW(ZahlungsZeitplan[[#Headers],[ANFANGSSALDO]])-1)),"")</f>
        <v>99113.557244381096</v>
      </c>
      <c r="E213" s="21">
        <f ca="1">IF(ZahlungsZeitplan[[#This Row],['#]]&lt;&gt;"",PlanmäßigeZahlung,"")</f>
        <v>1739.87915394928</v>
      </c>
      <c r="F21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3" s="21">
        <f ca="1">IF(ZahlungsZeitplan[[#This Row],['#]]&lt;&gt;"",ZahlungsZeitplan[[#This Row],[GESAMTZAHLUNG]]-ZahlungsZeitplan[[#This Row],[ZINSEN]],"")</f>
        <v>1285.6086832458666</v>
      </c>
      <c r="I213" s="21">
        <f ca="1">IF(ZahlungsZeitplan[[#This Row],['#]]&lt;=($D$17*12),IF(ZahlungsZeitplan[[#This Row],['#]]&lt;&gt;"",ZahlungsZeitplan[[#This Row],[ANFANGSSALDO]]*(ZinsSatz/ZahlungenProJahr),""),IF(ZahlungsZeitplan[[#This Row],['#]]&lt;&gt;"",ZahlungsZeitplan[[#This Row],[ANFANGSSALDO]]*((ZinsSatz+$D$18)/ZahlungenProJahr),""))</f>
        <v>454.27047070341342</v>
      </c>
      <c r="J213" s="21">
        <f ca="1">IF(ZahlungsZeitplan[[#This Row],['#]]&lt;&gt;"",IF(ZahlungsZeitplan[[#This Row],[Zahlungen (Plan)]]+ZahlungsZeitplan[[#This Row],[SONDERZAHLUNG]]&lt;=ZahlungsZeitplan[[#This Row],[ANFANGSSALDO]],ZahlungsZeitplan[[#This Row],[ANFANGSSALDO]]-ZahlungsZeitplan[[#This Row],[KAPITAL]],0),"")</f>
        <v>97827.948561135228</v>
      </c>
      <c r="K213" s="21">
        <f ca="1">IF(ZahlungsZeitplan[[#This Row],['#]]&lt;&gt;"",SUM(INDEX(ZahlungsZeitplan[ZINSEN],1,1):ZahlungsZeitplan[[#This Row],[ZINSEN]]),"")</f>
        <v>130144.86696544765</v>
      </c>
    </row>
    <row r="214" spans="2:11" x14ac:dyDescent="0.25">
      <c r="B214" s="19">
        <f ca="1">IF(DarlehenIstGut,IF(ROW()-ROW(ZahlungsZeitplan[[#Headers],['#]])&gt;PlanmäßigeAnzahlZahlungen,"",ROW()-ROW(ZahlungsZeitplan[[#Headers],['#]])),"")</f>
        <v>192</v>
      </c>
      <c r="C214" s="20">
        <f ca="1">IF(ZahlungsZeitplan[[#This Row],['#]]&lt;&gt;"",EOMONTH(DarlehensAnfangsDatum,ROW(ZahlungsZeitplan[[#This Row],['#]])-ROW(ZahlungsZeitplan[[#Headers],['#]])-2)+DAY(DarlehensAnfangsDatum),"")</f>
        <v>51111</v>
      </c>
      <c r="D214" s="21">
        <f ca="1">IF(ZahlungsZeitplan[[#This Row],['#]]&lt;&gt;"",IF(ROW()-ROW(ZahlungsZeitplan[[#Headers],[ANFANGSSALDO]])=1,DarlehensBetrag,INDEX(ZahlungsZeitplan[ENDSALDO],ROW()-ROW(ZahlungsZeitplan[[#Headers],[ANFANGSSALDO]])-1)),"")</f>
        <v>97827.948561135228</v>
      </c>
      <c r="E214" s="21">
        <f ca="1">IF(ZahlungsZeitplan[[#This Row],['#]]&lt;&gt;"",PlanmäßigeZahlung,"")</f>
        <v>1739.87915394928</v>
      </c>
      <c r="F21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4" s="21">
        <f ca="1">IF(ZahlungsZeitplan[[#This Row],['#]]&lt;&gt;"",ZahlungsZeitplan[[#This Row],[GESAMTZAHLUNG]]-ZahlungsZeitplan[[#This Row],[ZINSEN]],"")</f>
        <v>1291.5010563774101</v>
      </c>
      <c r="I214" s="21">
        <f ca="1">IF(ZahlungsZeitplan[[#This Row],['#]]&lt;=($D$17*12),IF(ZahlungsZeitplan[[#This Row],['#]]&lt;&gt;"",ZahlungsZeitplan[[#This Row],[ANFANGSSALDO]]*(ZinsSatz/ZahlungenProJahr),""),IF(ZahlungsZeitplan[[#This Row],['#]]&lt;&gt;"",ZahlungsZeitplan[[#This Row],[ANFANGSSALDO]]*((ZinsSatz+$D$18)/ZahlungenProJahr),""))</f>
        <v>448.37809757186989</v>
      </c>
      <c r="J214" s="21">
        <f ca="1">IF(ZahlungsZeitplan[[#This Row],['#]]&lt;&gt;"",IF(ZahlungsZeitplan[[#This Row],[Zahlungen (Plan)]]+ZahlungsZeitplan[[#This Row],[SONDERZAHLUNG]]&lt;=ZahlungsZeitplan[[#This Row],[ANFANGSSALDO]],ZahlungsZeitplan[[#This Row],[ANFANGSSALDO]]-ZahlungsZeitplan[[#This Row],[KAPITAL]],0),"")</f>
        <v>96536.447504757816</v>
      </c>
      <c r="K214" s="21">
        <f ca="1">IF(ZahlungsZeitplan[[#This Row],['#]]&lt;&gt;"",SUM(INDEX(ZahlungsZeitplan[ZINSEN],1,1):ZahlungsZeitplan[[#This Row],[ZINSEN]]),"")</f>
        <v>130593.24506301952</v>
      </c>
    </row>
    <row r="215" spans="2:11" x14ac:dyDescent="0.25">
      <c r="B215" s="19">
        <f ca="1">IF(DarlehenIstGut,IF(ROW()-ROW(ZahlungsZeitplan[[#Headers],['#]])&gt;PlanmäßigeAnzahlZahlungen,"",ROW()-ROW(ZahlungsZeitplan[[#Headers],['#]])),"")</f>
        <v>193</v>
      </c>
      <c r="C215" s="20">
        <f ca="1">IF(ZahlungsZeitplan[[#This Row],['#]]&lt;&gt;"",EOMONTH(DarlehensAnfangsDatum,ROW(ZahlungsZeitplan[[#This Row],['#]])-ROW(ZahlungsZeitplan[[#Headers],['#]])-2)+DAY(DarlehensAnfangsDatum),"")</f>
        <v>51142</v>
      </c>
      <c r="D215" s="21">
        <f ca="1">IF(ZahlungsZeitplan[[#This Row],['#]]&lt;&gt;"",IF(ROW()-ROW(ZahlungsZeitplan[[#Headers],[ANFANGSSALDO]])=1,DarlehensBetrag,INDEX(ZahlungsZeitplan[ENDSALDO],ROW()-ROW(ZahlungsZeitplan[[#Headers],[ANFANGSSALDO]])-1)),"")</f>
        <v>96536.447504757816</v>
      </c>
      <c r="E215" s="21">
        <f ca="1">IF(ZahlungsZeitplan[[#This Row],['#]]&lt;&gt;"",PlanmäßigeZahlung,"")</f>
        <v>1739.87915394928</v>
      </c>
      <c r="F21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5" s="21">
        <f ca="1">IF(ZahlungsZeitplan[[#This Row],['#]]&lt;&gt;"",ZahlungsZeitplan[[#This Row],[GESAMTZAHLUNG]]-ZahlungsZeitplan[[#This Row],[ZINSEN]],"")</f>
        <v>1297.4204362191399</v>
      </c>
      <c r="I215" s="21">
        <f ca="1">IF(ZahlungsZeitplan[[#This Row],['#]]&lt;=($D$17*12),IF(ZahlungsZeitplan[[#This Row],['#]]&lt;&gt;"",ZahlungsZeitplan[[#This Row],[ANFANGSSALDO]]*(ZinsSatz/ZahlungenProJahr),""),IF(ZahlungsZeitplan[[#This Row],['#]]&lt;&gt;"",ZahlungsZeitplan[[#This Row],[ANFANGSSALDO]]*((ZinsSatz+$D$18)/ZahlungenProJahr),""))</f>
        <v>442.45871773014005</v>
      </c>
      <c r="J215" s="21">
        <f ca="1">IF(ZahlungsZeitplan[[#This Row],['#]]&lt;&gt;"",IF(ZahlungsZeitplan[[#This Row],[Zahlungen (Plan)]]+ZahlungsZeitplan[[#This Row],[SONDERZAHLUNG]]&lt;=ZahlungsZeitplan[[#This Row],[ANFANGSSALDO]],ZahlungsZeitplan[[#This Row],[ANFANGSSALDO]]-ZahlungsZeitplan[[#This Row],[KAPITAL]],0),"")</f>
        <v>95239.027068538679</v>
      </c>
      <c r="K215" s="21">
        <f ca="1">IF(ZahlungsZeitplan[[#This Row],['#]]&lt;&gt;"",SUM(INDEX(ZahlungsZeitplan[ZINSEN],1,1):ZahlungsZeitplan[[#This Row],[ZINSEN]]),"")</f>
        <v>131035.70378074967</v>
      </c>
    </row>
    <row r="216" spans="2:11" x14ac:dyDescent="0.25">
      <c r="B216" s="19">
        <f ca="1">IF(DarlehenIstGut,IF(ROW()-ROW(ZahlungsZeitplan[[#Headers],['#]])&gt;PlanmäßigeAnzahlZahlungen,"",ROW()-ROW(ZahlungsZeitplan[[#Headers],['#]])),"")</f>
        <v>194</v>
      </c>
      <c r="C216" s="20">
        <f ca="1">IF(ZahlungsZeitplan[[#This Row],['#]]&lt;&gt;"",EOMONTH(DarlehensAnfangsDatum,ROW(ZahlungsZeitplan[[#This Row],['#]])-ROW(ZahlungsZeitplan[[#Headers],['#]])-2)+DAY(DarlehensAnfangsDatum),"")</f>
        <v>51173</v>
      </c>
      <c r="D216" s="21">
        <f ca="1">IF(ZahlungsZeitplan[[#This Row],['#]]&lt;&gt;"",IF(ROW()-ROW(ZahlungsZeitplan[[#Headers],[ANFANGSSALDO]])=1,DarlehensBetrag,INDEX(ZahlungsZeitplan[ENDSALDO],ROW()-ROW(ZahlungsZeitplan[[#Headers],[ANFANGSSALDO]])-1)),"")</f>
        <v>95239.027068538679</v>
      </c>
      <c r="E216" s="21">
        <f ca="1">IF(ZahlungsZeitplan[[#This Row],['#]]&lt;&gt;"",PlanmäßigeZahlung,"")</f>
        <v>1739.87915394928</v>
      </c>
      <c r="F21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6" s="21">
        <f ca="1">IF(ZahlungsZeitplan[[#This Row],['#]]&lt;&gt;"",ZahlungsZeitplan[[#This Row],[GESAMTZAHLUNG]]-ZahlungsZeitplan[[#This Row],[ZINSEN]],"")</f>
        <v>1303.366946551811</v>
      </c>
      <c r="I216" s="21">
        <f ca="1">IF(ZahlungsZeitplan[[#This Row],['#]]&lt;=($D$17*12),IF(ZahlungsZeitplan[[#This Row],['#]]&lt;&gt;"",ZahlungsZeitplan[[#This Row],[ANFANGSSALDO]]*(ZinsSatz/ZahlungenProJahr),""),IF(ZahlungsZeitplan[[#This Row],['#]]&lt;&gt;"",ZahlungsZeitplan[[#This Row],[ANFANGSSALDO]]*((ZinsSatz+$D$18)/ZahlungenProJahr),""))</f>
        <v>436.51220739746901</v>
      </c>
      <c r="J216" s="21">
        <f ca="1">IF(ZahlungsZeitplan[[#This Row],['#]]&lt;&gt;"",IF(ZahlungsZeitplan[[#This Row],[Zahlungen (Plan)]]+ZahlungsZeitplan[[#This Row],[SONDERZAHLUNG]]&lt;=ZahlungsZeitplan[[#This Row],[ANFANGSSALDO]],ZahlungsZeitplan[[#This Row],[ANFANGSSALDO]]-ZahlungsZeitplan[[#This Row],[KAPITAL]],0),"")</f>
        <v>93935.660121986861</v>
      </c>
      <c r="K216" s="21">
        <f ca="1">IF(ZahlungsZeitplan[[#This Row],['#]]&lt;&gt;"",SUM(INDEX(ZahlungsZeitplan[ZINSEN],1,1):ZahlungsZeitplan[[#This Row],[ZINSEN]]),"")</f>
        <v>131472.21598814713</v>
      </c>
    </row>
    <row r="217" spans="2:11" x14ac:dyDescent="0.25">
      <c r="B217" s="19">
        <f ca="1">IF(DarlehenIstGut,IF(ROW()-ROW(ZahlungsZeitplan[[#Headers],['#]])&gt;PlanmäßigeAnzahlZahlungen,"",ROW()-ROW(ZahlungsZeitplan[[#Headers],['#]])),"")</f>
        <v>195</v>
      </c>
      <c r="C217" s="20">
        <f ca="1">IF(ZahlungsZeitplan[[#This Row],['#]]&lt;&gt;"",EOMONTH(DarlehensAnfangsDatum,ROW(ZahlungsZeitplan[[#This Row],['#]])-ROW(ZahlungsZeitplan[[#Headers],['#]])-2)+DAY(DarlehensAnfangsDatum),"")</f>
        <v>51202</v>
      </c>
      <c r="D217" s="21">
        <f ca="1">IF(ZahlungsZeitplan[[#This Row],['#]]&lt;&gt;"",IF(ROW()-ROW(ZahlungsZeitplan[[#Headers],[ANFANGSSALDO]])=1,DarlehensBetrag,INDEX(ZahlungsZeitplan[ENDSALDO],ROW()-ROW(ZahlungsZeitplan[[#Headers],[ANFANGSSALDO]])-1)),"")</f>
        <v>93935.660121986861</v>
      </c>
      <c r="E217" s="21">
        <f ca="1">IF(ZahlungsZeitplan[[#This Row],['#]]&lt;&gt;"",PlanmäßigeZahlung,"")</f>
        <v>1739.87915394928</v>
      </c>
      <c r="F21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7" s="21">
        <f ca="1">IF(ZahlungsZeitplan[[#This Row],['#]]&lt;&gt;"",ZahlungsZeitplan[[#This Row],[GESAMTZAHLUNG]]-ZahlungsZeitplan[[#This Row],[ZINSEN]],"")</f>
        <v>1309.3407117235067</v>
      </c>
      <c r="I217" s="21">
        <f ca="1">IF(ZahlungsZeitplan[[#This Row],['#]]&lt;=($D$17*12),IF(ZahlungsZeitplan[[#This Row],['#]]&lt;&gt;"",ZahlungsZeitplan[[#This Row],[ANFANGSSALDO]]*(ZinsSatz/ZahlungenProJahr),""),IF(ZahlungsZeitplan[[#This Row],['#]]&lt;&gt;"",ZahlungsZeitplan[[#This Row],[ANFANGSSALDO]]*((ZinsSatz+$D$18)/ZahlungenProJahr),""))</f>
        <v>430.53844222577317</v>
      </c>
      <c r="J217" s="21">
        <f ca="1">IF(ZahlungsZeitplan[[#This Row],['#]]&lt;&gt;"",IF(ZahlungsZeitplan[[#This Row],[Zahlungen (Plan)]]+ZahlungsZeitplan[[#This Row],[SONDERZAHLUNG]]&lt;=ZahlungsZeitplan[[#This Row],[ANFANGSSALDO]],ZahlungsZeitplan[[#This Row],[ANFANGSSALDO]]-ZahlungsZeitplan[[#This Row],[KAPITAL]],0),"")</f>
        <v>92626.319410263357</v>
      </c>
      <c r="K217" s="21">
        <f ca="1">IF(ZahlungsZeitplan[[#This Row],['#]]&lt;&gt;"",SUM(INDEX(ZahlungsZeitplan[ZINSEN],1,1):ZahlungsZeitplan[[#This Row],[ZINSEN]]),"")</f>
        <v>131902.75443037291</v>
      </c>
    </row>
    <row r="218" spans="2:11" x14ac:dyDescent="0.25">
      <c r="B218" s="19">
        <f ca="1">IF(DarlehenIstGut,IF(ROW()-ROW(ZahlungsZeitplan[[#Headers],['#]])&gt;PlanmäßigeAnzahlZahlungen,"",ROW()-ROW(ZahlungsZeitplan[[#Headers],['#]])),"")</f>
        <v>196</v>
      </c>
      <c r="C218" s="20">
        <f ca="1">IF(ZahlungsZeitplan[[#This Row],['#]]&lt;&gt;"",EOMONTH(DarlehensAnfangsDatum,ROW(ZahlungsZeitplan[[#This Row],['#]])-ROW(ZahlungsZeitplan[[#Headers],['#]])-2)+DAY(DarlehensAnfangsDatum),"")</f>
        <v>51233</v>
      </c>
      <c r="D218" s="21">
        <f ca="1">IF(ZahlungsZeitplan[[#This Row],['#]]&lt;&gt;"",IF(ROW()-ROW(ZahlungsZeitplan[[#Headers],[ANFANGSSALDO]])=1,DarlehensBetrag,INDEX(ZahlungsZeitplan[ENDSALDO],ROW()-ROW(ZahlungsZeitplan[[#Headers],[ANFANGSSALDO]])-1)),"")</f>
        <v>92626.319410263357</v>
      </c>
      <c r="E218" s="21">
        <f ca="1">IF(ZahlungsZeitplan[[#This Row],['#]]&lt;&gt;"",PlanmäßigeZahlung,"")</f>
        <v>1739.87915394928</v>
      </c>
      <c r="F21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8" s="21">
        <f ca="1">IF(ZahlungsZeitplan[[#This Row],['#]]&lt;&gt;"",ZahlungsZeitplan[[#This Row],[GESAMTZAHLUNG]]-ZahlungsZeitplan[[#This Row],[ZINSEN]],"")</f>
        <v>1315.3418566522396</v>
      </c>
      <c r="I218" s="21">
        <f ca="1">IF(ZahlungsZeitplan[[#This Row],['#]]&lt;=($D$17*12),IF(ZahlungsZeitplan[[#This Row],['#]]&lt;&gt;"",ZahlungsZeitplan[[#This Row],[ANFANGSSALDO]]*(ZinsSatz/ZahlungenProJahr),""),IF(ZahlungsZeitplan[[#This Row],['#]]&lt;&gt;"",ZahlungsZeitplan[[#This Row],[ANFANGSSALDO]]*((ZinsSatz+$D$18)/ZahlungenProJahr),""))</f>
        <v>424.53729729704048</v>
      </c>
      <c r="J218" s="21">
        <f ca="1">IF(ZahlungsZeitplan[[#This Row],['#]]&lt;&gt;"",IF(ZahlungsZeitplan[[#This Row],[Zahlungen (Plan)]]+ZahlungsZeitplan[[#This Row],[SONDERZAHLUNG]]&lt;=ZahlungsZeitplan[[#This Row],[ANFANGSSALDO]],ZahlungsZeitplan[[#This Row],[ANFANGSSALDO]]-ZahlungsZeitplan[[#This Row],[KAPITAL]],0),"")</f>
        <v>91310.977553611112</v>
      </c>
      <c r="K218" s="21">
        <f ca="1">IF(ZahlungsZeitplan[[#This Row],['#]]&lt;&gt;"",SUM(INDEX(ZahlungsZeitplan[ZINSEN],1,1):ZahlungsZeitplan[[#This Row],[ZINSEN]]),"")</f>
        <v>132327.29172766994</v>
      </c>
    </row>
    <row r="219" spans="2:11" x14ac:dyDescent="0.25">
      <c r="B219" s="19">
        <f ca="1">IF(DarlehenIstGut,IF(ROW()-ROW(ZahlungsZeitplan[[#Headers],['#]])&gt;PlanmäßigeAnzahlZahlungen,"",ROW()-ROW(ZahlungsZeitplan[[#Headers],['#]])),"")</f>
        <v>197</v>
      </c>
      <c r="C219" s="20">
        <f ca="1">IF(ZahlungsZeitplan[[#This Row],['#]]&lt;&gt;"",EOMONTH(DarlehensAnfangsDatum,ROW(ZahlungsZeitplan[[#This Row],['#]])-ROW(ZahlungsZeitplan[[#Headers],['#]])-2)+DAY(DarlehensAnfangsDatum),"")</f>
        <v>51263</v>
      </c>
      <c r="D219" s="21">
        <f ca="1">IF(ZahlungsZeitplan[[#This Row],['#]]&lt;&gt;"",IF(ROW()-ROW(ZahlungsZeitplan[[#Headers],[ANFANGSSALDO]])=1,DarlehensBetrag,INDEX(ZahlungsZeitplan[ENDSALDO],ROW()-ROW(ZahlungsZeitplan[[#Headers],[ANFANGSSALDO]])-1)),"")</f>
        <v>91310.977553611112</v>
      </c>
      <c r="E219" s="21">
        <f ca="1">IF(ZahlungsZeitplan[[#This Row],['#]]&lt;&gt;"",PlanmäßigeZahlung,"")</f>
        <v>1739.87915394928</v>
      </c>
      <c r="F21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19" s="21">
        <f ca="1">IF(ZahlungsZeitplan[[#This Row],['#]]&lt;&gt;"",ZahlungsZeitplan[[#This Row],[GESAMTZAHLUNG]]-ZahlungsZeitplan[[#This Row],[ZINSEN]],"")</f>
        <v>1321.3705068285622</v>
      </c>
      <c r="I219" s="21">
        <f ca="1">IF(ZahlungsZeitplan[[#This Row],['#]]&lt;=($D$17*12),IF(ZahlungsZeitplan[[#This Row],['#]]&lt;&gt;"",ZahlungsZeitplan[[#This Row],[ANFANGSSALDO]]*(ZinsSatz/ZahlungenProJahr),""),IF(ZahlungsZeitplan[[#This Row],['#]]&lt;&gt;"",ZahlungsZeitplan[[#This Row],[ANFANGSSALDO]]*((ZinsSatz+$D$18)/ZahlungenProJahr),""))</f>
        <v>418.50864712071768</v>
      </c>
      <c r="J219" s="21">
        <f ca="1">IF(ZahlungsZeitplan[[#This Row],['#]]&lt;&gt;"",IF(ZahlungsZeitplan[[#This Row],[Zahlungen (Plan)]]+ZahlungsZeitplan[[#This Row],[SONDERZAHLUNG]]&lt;=ZahlungsZeitplan[[#This Row],[ANFANGSSALDO]],ZahlungsZeitplan[[#This Row],[ANFANGSSALDO]]-ZahlungsZeitplan[[#This Row],[KAPITAL]],0),"")</f>
        <v>89989.607046782548</v>
      </c>
      <c r="K219" s="21">
        <f ca="1">IF(ZahlungsZeitplan[[#This Row],['#]]&lt;&gt;"",SUM(INDEX(ZahlungsZeitplan[ZINSEN],1,1):ZahlungsZeitplan[[#This Row],[ZINSEN]]),"")</f>
        <v>132745.80037479065</v>
      </c>
    </row>
    <row r="220" spans="2:11" x14ac:dyDescent="0.25">
      <c r="B220" s="19">
        <f ca="1">IF(DarlehenIstGut,IF(ROW()-ROW(ZahlungsZeitplan[[#Headers],['#]])&gt;PlanmäßigeAnzahlZahlungen,"",ROW()-ROW(ZahlungsZeitplan[[#Headers],['#]])),"")</f>
        <v>198</v>
      </c>
      <c r="C220" s="20">
        <f ca="1">IF(ZahlungsZeitplan[[#This Row],['#]]&lt;&gt;"",EOMONTH(DarlehensAnfangsDatum,ROW(ZahlungsZeitplan[[#This Row],['#]])-ROW(ZahlungsZeitplan[[#Headers],['#]])-2)+DAY(DarlehensAnfangsDatum),"")</f>
        <v>51294</v>
      </c>
      <c r="D220" s="21">
        <f ca="1">IF(ZahlungsZeitplan[[#This Row],['#]]&lt;&gt;"",IF(ROW()-ROW(ZahlungsZeitplan[[#Headers],[ANFANGSSALDO]])=1,DarlehensBetrag,INDEX(ZahlungsZeitplan[ENDSALDO],ROW()-ROW(ZahlungsZeitplan[[#Headers],[ANFANGSSALDO]])-1)),"")</f>
        <v>89989.607046782548</v>
      </c>
      <c r="E220" s="21">
        <f ca="1">IF(ZahlungsZeitplan[[#This Row],['#]]&lt;&gt;"",PlanmäßigeZahlung,"")</f>
        <v>1739.87915394928</v>
      </c>
      <c r="F22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0" s="21">
        <f ca="1">IF(ZahlungsZeitplan[[#This Row],['#]]&lt;&gt;"",ZahlungsZeitplan[[#This Row],[GESAMTZAHLUNG]]-ZahlungsZeitplan[[#This Row],[ZINSEN]],"")</f>
        <v>1327.4267883181933</v>
      </c>
      <c r="I220" s="21">
        <f ca="1">IF(ZahlungsZeitplan[[#This Row],['#]]&lt;=($D$17*12),IF(ZahlungsZeitplan[[#This Row],['#]]&lt;&gt;"",ZahlungsZeitplan[[#This Row],[ANFANGSSALDO]]*(ZinsSatz/ZahlungenProJahr),""),IF(ZahlungsZeitplan[[#This Row],['#]]&lt;&gt;"",ZahlungsZeitplan[[#This Row],[ANFANGSSALDO]]*((ZinsSatz+$D$18)/ZahlungenProJahr),""))</f>
        <v>412.45236563108676</v>
      </c>
      <c r="J220" s="21">
        <f ca="1">IF(ZahlungsZeitplan[[#This Row],['#]]&lt;&gt;"",IF(ZahlungsZeitplan[[#This Row],[Zahlungen (Plan)]]+ZahlungsZeitplan[[#This Row],[SONDERZAHLUNG]]&lt;=ZahlungsZeitplan[[#This Row],[ANFANGSSALDO]],ZahlungsZeitplan[[#This Row],[ANFANGSSALDO]]-ZahlungsZeitplan[[#This Row],[KAPITAL]],0),"")</f>
        <v>88662.180258464359</v>
      </c>
      <c r="K220" s="21">
        <f ca="1">IF(ZahlungsZeitplan[[#This Row],['#]]&lt;&gt;"",SUM(INDEX(ZahlungsZeitplan[ZINSEN],1,1):ZahlungsZeitplan[[#This Row],[ZINSEN]]),"")</f>
        <v>133158.25274042174</v>
      </c>
    </row>
    <row r="221" spans="2:11" x14ac:dyDescent="0.25">
      <c r="B221" s="19">
        <f ca="1">IF(DarlehenIstGut,IF(ROW()-ROW(ZahlungsZeitplan[[#Headers],['#]])&gt;PlanmäßigeAnzahlZahlungen,"",ROW()-ROW(ZahlungsZeitplan[[#Headers],['#]])),"")</f>
        <v>199</v>
      </c>
      <c r="C221" s="20">
        <f ca="1">IF(ZahlungsZeitplan[[#This Row],['#]]&lt;&gt;"",EOMONTH(DarlehensAnfangsDatum,ROW(ZahlungsZeitplan[[#This Row],['#]])-ROW(ZahlungsZeitplan[[#Headers],['#]])-2)+DAY(DarlehensAnfangsDatum),"")</f>
        <v>51324</v>
      </c>
      <c r="D221" s="21">
        <f ca="1">IF(ZahlungsZeitplan[[#This Row],['#]]&lt;&gt;"",IF(ROW()-ROW(ZahlungsZeitplan[[#Headers],[ANFANGSSALDO]])=1,DarlehensBetrag,INDEX(ZahlungsZeitplan[ENDSALDO],ROW()-ROW(ZahlungsZeitplan[[#Headers],[ANFANGSSALDO]])-1)),"")</f>
        <v>88662.180258464359</v>
      </c>
      <c r="E221" s="21">
        <f ca="1">IF(ZahlungsZeitplan[[#This Row],['#]]&lt;&gt;"",PlanmäßigeZahlung,"")</f>
        <v>1739.87915394928</v>
      </c>
      <c r="F22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1" s="21">
        <f ca="1">IF(ZahlungsZeitplan[[#This Row],['#]]&lt;&gt;"",ZahlungsZeitplan[[#This Row],[GESAMTZAHLUNG]]-ZahlungsZeitplan[[#This Row],[ZINSEN]],"")</f>
        <v>1333.5108277646516</v>
      </c>
      <c r="I221" s="21">
        <f ca="1">IF(ZahlungsZeitplan[[#This Row],['#]]&lt;=($D$17*12),IF(ZahlungsZeitplan[[#This Row],['#]]&lt;&gt;"",ZahlungsZeitplan[[#This Row],[ANFANGSSALDO]]*(ZinsSatz/ZahlungenProJahr),""),IF(ZahlungsZeitplan[[#This Row],['#]]&lt;&gt;"",ZahlungsZeitplan[[#This Row],[ANFANGSSALDO]]*((ZinsSatz+$D$18)/ZahlungenProJahr),""))</f>
        <v>406.36832618462842</v>
      </c>
      <c r="J221" s="21">
        <f ca="1">IF(ZahlungsZeitplan[[#This Row],['#]]&lt;&gt;"",IF(ZahlungsZeitplan[[#This Row],[Zahlungen (Plan)]]+ZahlungsZeitplan[[#This Row],[SONDERZAHLUNG]]&lt;=ZahlungsZeitplan[[#This Row],[ANFANGSSALDO]],ZahlungsZeitplan[[#This Row],[ANFANGSSALDO]]-ZahlungsZeitplan[[#This Row],[KAPITAL]],0),"")</f>
        <v>87328.669430699709</v>
      </c>
      <c r="K221" s="21">
        <f ca="1">IF(ZahlungsZeitplan[[#This Row],['#]]&lt;&gt;"",SUM(INDEX(ZahlungsZeitplan[ZINSEN],1,1):ZahlungsZeitplan[[#This Row],[ZINSEN]]),"")</f>
        <v>133564.62106660637</v>
      </c>
    </row>
    <row r="222" spans="2:11" x14ac:dyDescent="0.25">
      <c r="B222" s="19">
        <f ca="1">IF(DarlehenIstGut,IF(ROW()-ROW(ZahlungsZeitplan[[#Headers],['#]])&gt;PlanmäßigeAnzahlZahlungen,"",ROW()-ROW(ZahlungsZeitplan[[#Headers],['#]])),"")</f>
        <v>200</v>
      </c>
      <c r="C222" s="20">
        <f ca="1">IF(ZahlungsZeitplan[[#This Row],['#]]&lt;&gt;"",EOMONTH(DarlehensAnfangsDatum,ROW(ZahlungsZeitplan[[#This Row],['#]])-ROW(ZahlungsZeitplan[[#Headers],['#]])-2)+DAY(DarlehensAnfangsDatum),"")</f>
        <v>51355</v>
      </c>
      <c r="D222" s="21">
        <f ca="1">IF(ZahlungsZeitplan[[#This Row],['#]]&lt;&gt;"",IF(ROW()-ROW(ZahlungsZeitplan[[#Headers],[ANFANGSSALDO]])=1,DarlehensBetrag,INDEX(ZahlungsZeitplan[ENDSALDO],ROW()-ROW(ZahlungsZeitplan[[#Headers],[ANFANGSSALDO]])-1)),"")</f>
        <v>87328.669430699709</v>
      </c>
      <c r="E222" s="21">
        <f ca="1">IF(ZahlungsZeitplan[[#This Row],['#]]&lt;&gt;"",PlanmäßigeZahlung,"")</f>
        <v>1739.87915394928</v>
      </c>
      <c r="F22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2" s="21">
        <f ca="1">IF(ZahlungsZeitplan[[#This Row],['#]]&lt;&gt;"",ZahlungsZeitplan[[#This Row],[GESAMTZAHLUNG]]-ZahlungsZeitplan[[#This Row],[ZINSEN]],"")</f>
        <v>1339.6227523919063</v>
      </c>
      <c r="I222" s="21">
        <f ca="1">IF(ZahlungsZeitplan[[#This Row],['#]]&lt;=($D$17*12),IF(ZahlungsZeitplan[[#This Row],['#]]&lt;&gt;"",ZahlungsZeitplan[[#This Row],[ANFANGSSALDO]]*(ZinsSatz/ZahlungenProJahr),""),IF(ZahlungsZeitplan[[#This Row],['#]]&lt;&gt;"",ZahlungsZeitplan[[#This Row],[ANFANGSSALDO]]*((ZinsSatz+$D$18)/ZahlungenProJahr),""))</f>
        <v>400.25640155737375</v>
      </c>
      <c r="J222" s="21">
        <f ca="1">IF(ZahlungsZeitplan[[#This Row],['#]]&lt;&gt;"",IF(ZahlungsZeitplan[[#This Row],[Zahlungen (Plan)]]+ZahlungsZeitplan[[#This Row],[SONDERZAHLUNG]]&lt;=ZahlungsZeitplan[[#This Row],[ANFANGSSALDO]],ZahlungsZeitplan[[#This Row],[ANFANGSSALDO]]-ZahlungsZeitplan[[#This Row],[KAPITAL]],0),"")</f>
        <v>85989.046678307801</v>
      </c>
      <c r="K222" s="21">
        <f ca="1">IF(ZahlungsZeitplan[[#This Row],['#]]&lt;&gt;"",SUM(INDEX(ZahlungsZeitplan[ZINSEN],1,1):ZahlungsZeitplan[[#This Row],[ZINSEN]]),"")</f>
        <v>133964.87746816376</v>
      </c>
    </row>
    <row r="223" spans="2:11" x14ac:dyDescent="0.25">
      <c r="B223" s="19">
        <f ca="1">IF(DarlehenIstGut,IF(ROW()-ROW(ZahlungsZeitplan[[#Headers],['#]])&gt;PlanmäßigeAnzahlZahlungen,"",ROW()-ROW(ZahlungsZeitplan[[#Headers],['#]])),"")</f>
        <v>201</v>
      </c>
      <c r="C223" s="20">
        <f ca="1">IF(ZahlungsZeitplan[[#This Row],['#]]&lt;&gt;"",EOMONTH(DarlehensAnfangsDatum,ROW(ZahlungsZeitplan[[#This Row],['#]])-ROW(ZahlungsZeitplan[[#Headers],['#]])-2)+DAY(DarlehensAnfangsDatum),"")</f>
        <v>51386</v>
      </c>
      <c r="D223" s="21">
        <f ca="1">IF(ZahlungsZeitplan[[#This Row],['#]]&lt;&gt;"",IF(ROW()-ROW(ZahlungsZeitplan[[#Headers],[ANFANGSSALDO]])=1,DarlehensBetrag,INDEX(ZahlungsZeitplan[ENDSALDO],ROW()-ROW(ZahlungsZeitplan[[#Headers],[ANFANGSSALDO]])-1)),"")</f>
        <v>85989.046678307801</v>
      </c>
      <c r="E223" s="21">
        <f ca="1">IF(ZahlungsZeitplan[[#This Row],['#]]&lt;&gt;"",PlanmäßigeZahlung,"")</f>
        <v>1739.87915394928</v>
      </c>
      <c r="F22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3" s="21">
        <f ca="1">IF(ZahlungsZeitplan[[#This Row],['#]]&lt;&gt;"",ZahlungsZeitplan[[#This Row],[GESAMTZAHLUNG]]-ZahlungsZeitplan[[#This Row],[ZINSEN]],"")</f>
        <v>1345.7626900070359</v>
      </c>
      <c r="I223" s="21">
        <f ca="1">IF(ZahlungsZeitplan[[#This Row],['#]]&lt;=($D$17*12),IF(ZahlungsZeitplan[[#This Row],['#]]&lt;&gt;"",ZahlungsZeitplan[[#This Row],[ANFANGSSALDO]]*(ZinsSatz/ZahlungenProJahr),""),IF(ZahlungsZeitplan[[#This Row],['#]]&lt;&gt;"",ZahlungsZeitplan[[#This Row],[ANFANGSSALDO]]*((ZinsSatz+$D$18)/ZahlungenProJahr),""))</f>
        <v>394.11646394224414</v>
      </c>
      <c r="J223" s="21">
        <f ca="1">IF(ZahlungsZeitplan[[#This Row],['#]]&lt;&gt;"",IF(ZahlungsZeitplan[[#This Row],[Zahlungen (Plan)]]+ZahlungsZeitplan[[#This Row],[SONDERZAHLUNG]]&lt;=ZahlungsZeitplan[[#This Row],[ANFANGSSALDO]],ZahlungsZeitplan[[#This Row],[ANFANGSSALDO]]-ZahlungsZeitplan[[#This Row],[KAPITAL]],0),"")</f>
        <v>84643.283988300769</v>
      </c>
      <c r="K223" s="21">
        <f ca="1">IF(ZahlungsZeitplan[[#This Row],['#]]&lt;&gt;"",SUM(INDEX(ZahlungsZeitplan[ZINSEN],1,1):ZahlungsZeitplan[[#This Row],[ZINSEN]]),"")</f>
        <v>134358.99393210601</v>
      </c>
    </row>
    <row r="224" spans="2:11" x14ac:dyDescent="0.25">
      <c r="B224" s="19">
        <f ca="1">IF(DarlehenIstGut,IF(ROW()-ROW(ZahlungsZeitplan[[#Headers],['#]])&gt;PlanmäßigeAnzahlZahlungen,"",ROW()-ROW(ZahlungsZeitplan[[#Headers],['#]])),"")</f>
        <v>202</v>
      </c>
      <c r="C224" s="20">
        <f ca="1">IF(ZahlungsZeitplan[[#This Row],['#]]&lt;&gt;"",EOMONTH(DarlehensAnfangsDatum,ROW(ZahlungsZeitplan[[#This Row],['#]])-ROW(ZahlungsZeitplan[[#Headers],['#]])-2)+DAY(DarlehensAnfangsDatum),"")</f>
        <v>51416</v>
      </c>
      <c r="D224" s="21">
        <f ca="1">IF(ZahlungsZeitplan[[#This Row],['#]]&lt;&gt;"",IF(ROW()-ROW(ZahlungsZeitplan[[#Headers],[ANFANGSSALDO]])=1,DarlehensBetrag,INDEX(ZahlungsZeitplan[ENDSALDO],ROW()-ROW(ZahlungsZeitplan[[#Headers],[ANFANGSSALDO]])-1)),"")</f>
        <v>84643.283988300769</v>
      </c>
      <c r="E224" s="21">
        <f ca="1">IF(ZahlungsZeitplan[[#This Row],['#]]&lt;&gt;"",PlanmäßigeZahlung,"")</f>
        <v>1739.87915394928</v>
      </c>
      <c r="F22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4" s="21">
        <f ca="1">IF(ZahlungsZeitplan[[#This Row],['#]]&lt;&gt;"",ZahlungsZeitplan[[#This Row],[GESAMTZAHLUNG]]-ZahlungsZeitplan[[#This Row],[ZINSEN]],"")</f>
        <v>1351.9307690029013</v>
      </c>
      <c r="I224" s="21">
        <f ca="1">IF(ZahlungsZeitplan[[#This Row],['#]]&lt;=($D$17*12),IF(ZahlungsZeitplan[[#This Row],['#]]&lt;&gt;"",ZahlungsZeitplan[[#This Row],[ANFANGSSALDO]]*(ZinsSatz/ZahlungenProJahr),""),IF(ZahlungsZeitplan[[#This Row],['#]]&lt;&gt;"",ZahlungsZeitplan[[#This Row],[ANFANGSSALDO]]*((ZinsSatz+$D$18)/ZahlungenProJahr),""))</f>
        <v>387.94838494637861</v>
      </c>
      <c r="J224" s="21">
        <f ca="1">IF(ZahlungsZeitplan[[#This Row],['#]]&lt;&gt;"",IF(ZahlungsZeitplan[[#This Row],[Zahlungen (Plan)]]+ZahlungsZeitplan[[#This Row],[SONDERZAHLUNG]]&lt;=ZahlungsZeitplan[[#This Row],[ANFANGSSALDO]],ZahlungsZeitplan[[#This Row],[ANFANGSSALDO]]-ZahlungsZeitplan[[#This Row],[KAPITAL]],0),"")</f>
        <v>83291.353219297875</v>
      </c>
      <c r="K224" s="21">
        <f ca="1">IF(ZahlungsZeitplan[[#This Row],['#]]&lt;&gt;"",SUM(INDEX(ZahlungsZeitplan[ZINSEN],1,1):ZahlungsZeitplan[[#This Row],[ZINSEN]]),"")</f>
        <v>134746.9423170524</v>
      </c>
    </row>
    <row r="225" spans="2:11" x14ac:dyDescent="0.25">
      <c r="B225" s="19">
        <f ca="1">IF(DarlehenIstGut,IF(ROW()-ROW(ZahlungsZeitplan[[#Headers],['#]])&gt;PlanmäßigeAnzahlZahlungen,"",ROW()-ROW(ZahlungsZeitplan[[#Headers],['#]])),"")</f>
        <v>203</v>
      </c>
      <c r="C225" s="20">
        <f ca="1">IF(ZahlungsZeitplan[[#This Row],['#]]&lt;&gt;"",EOMONTH(DarlehensAnfangsDatum,ROW(ZahlungsZeitplan[[#This Row],['#]])-ROW(ZahlungsZeitplan[[#Headers],['#]])-2)+DAY(DarlehensAnfangsDatum),"")</f>
        <v>51447</v>
      </c>
      <c r="D225" s="21">
        <f ca="1">IF(ZahlungsZeitplan[[#This Row],['#]]&lt;&gt;"",IF(ROW()-ROW(ZahlungsZeitplan[[#Headers],[ANFANGSSALDO]])=1,DarlehensBetrag,INDEX(ZahlungsZeitplan[ENDSALDO],ROW()-ROW(ZahlungsZeitplan[[#Headers],[ANFANGSSALDO]])-1)),"")</f>
        <v>83291.353219297875</v>
      </c>
      <c r="E225" s="21">
        <f ca="1">IF(ZahlungsZeitplan[[#This Row],['#]]&lt;&gt;"",PlanmäßigeZahlung,"")</f>
        <v>1739.87915394928</v>
      </c>
      <c r="F22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5" s="21">
        <f ca="1">IF(ZahlungsZeitplan[[#This Row],['#]]&lt;&gt;"",ZahlungsZeitplan[[#This Row],[GESAMTZAHLUNG]]-ZahlungsZeitplan[[#This Row],[ZINSEN]],"")</f>
        <v>1358.1271183608312</v>
      </c>
      <c r="I225" s="21">
        <f ca="1">IF(ZahlungsZeitplan[[#This Row],['#]]&lt;=($D$17*12),IF(ZahlungsZeitplan[[#This Row],['#]]&lt;&gt;"",ZahlungsZeitplan[[#This Row],[ANFANGSSALDO]]*(ZinsSatz/ZahlungenProJahr),""),IF(ZahlungsZeitplan[[#This Row],['#]]&lt;&gt;"",ZahlungsZeitplan[[#This Row],[ANFANGSSALDO]]*((ZinsSatz+$D$18)/ZahlungenProJahr),""))</f>
        <v>381.75203558844868</v>
      </c>
      <c r="J225" s="21">
        <f ca="1">IF(ZahlungsZeitplan[[#This Row],['#]]&lt;&gt;"",IF(ZahlungsZeitplan[[#This Row],[Zahlungen (Plan)]]+ZahlungsZeitplan[[#This Row],[SONDERZAHLUNG]]&lt;=ZahlungsZeitplan[[#This Row],[ANFANGSSALDO]],ZahlungsZeitplan[[#This Row],[ANFANGSSALDO]]-ZahlungsZeitplan[[#This Row],[KAPITAL]],0),"")</f>
        <v>81933.226100937041</v>
      </c>
      <c r="K225" s="21">
        <f ca="1">IF(ZahlungsZeitplan[[#This Row],['#]]&lt;&gt;"",SUM(INDEX(ZahlungsZeitplan[ZINSEN],1,1):ZahlungsZeitplan[[#This Row],[ZINSEN]]),"")</f>
        <v>135128.69435264086</v>
      </c>
    </row>
    <row r="226" spans="2:11" x14ac:dyDescent="0.25">
      <c r="B226" s="19">
        <f ca="1">IF(DarlehenIstGut,IF(ROW()-ROW(ZahlungsZeitplan[[#Headers],['#]])&gt;PlanmäßigeAnzahlZahlungen,"",ROW()-ROW(ZahlungsZeitplan[[#Headers],['#]])),"")</f>
        <v>204</v>
      </c>
      <c r="C226" s="20">
        <f ca="1">IF(ZahlungsZeitplan[[#This Row],['#]]&lt;&gt;"",EOMONTH(DarlehensAnfangsDatum,ROW(ZahlungsZeitplan[[#This Row],['#]])-ROW(ZahlungsZeitplan[[#Headers],['#]])-2)+DAY(DarlehensAnfangsDatum),"")</f>
        <v>51477</v>
      </c>
      <c r="D226" s="21">
        <f ca="1">IF(ZahlungsZeitplan[[#This Row],['#]]&lt;&gt;"",IF(ROW()-ROW(ZahlungsZeitplan[[#Headers],[ANFANGSSALDO]])=1,DarlehensBetrag,INDEX(ZahlungsZeitplan[ENDSALDO],ROW()-ROW(ZahlungsZeitplan[[#Headers],[ANFANGSSALDO]])-1)),"")</f>
        <v>81933.226100937041</v>
      </c>
      <c r="E226" s="21">
        <f ca="1">IF(ZahlungsZeitplan[[#This Row],['#]]&lt;&gt;"",PlanmäßigeZahlung,"")</f>
        <v>1739.87915394928</v>
      </c>
      <c r="F22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6" s="21">
        <f ca="1">IF(ZahlungsZeitplan[[#This Row],['#]]&lt;&gt;"",ZahlungsZeitplan[[#This Row],[GESAMTZAHLUNG]]-ZahlungsZeitplan[[#This Row],[ZINSEN]],"")</f>
        <v>1364.3518676533185</v>
      </c>
      <c r="I226" s="21">
        <f ca="1">IF(ZahlungsZeitplan[[#This Row],['#]]&lt;=($D$17*12),IF(ZahlungsZeitplan[[#This Row],['#]]&lt;&gt;"",ZahlungsZeitplan[[#This Row],[ANFANGSSALDO]]*(ZinsSatz/ZahlungenProJahr),""),IF(ZahlungsZeitplan[[#This Row],['#]]&lt;&gt;"",ZahlungsZeitplan[[#This Row],[ANFANGSSALDO]]*((ZinsSatz+$D$18)/ZahlungenProJahr),""))</f>
        <v>375.52728629596152</v>
      </c>
      <c r="J226" s="21">
        <f ca="1">IF(ZahlungsZeitplan[[#This Row],['#]]&lt;&gt;"",IF(ZahlungsZeitplan[[#This Row],[Zahlungen (Plan)]]+ZahlungsZeitplan[[#This Row],[SONDERZAHLUNG]]&lt;=ZahlungsZeitplan[[#This Row],[ANFANGSSALDO]],ZahlungsZeitplan[[#This Row],[ANFANGSSALDO]]-ZahlungsZeitplan[[#This Row],[KAPITAL]],0),"")</f>
        <v>80568.874233283728</v>
      </c>
      <c r="K226" s="21">
        <f ca="1">IF(ZahlungsZeitplan[[#This Row],['#]]&lt;&gt;"",SUM(INDEX(ZahlungsZeitplan[ZINSEN],1,1):ZahlungsZeitplan[[#This Row],[ZINSEN]]),"")</f>
        <v>135504.22163893681</v>
      </c>
    </row>
    <row r="227" spans="2:11" x14ac:dyDescent="0.25">
      <c r="B227" s="19">
        <f ca="1">IF(DarlehenIstGut,IF(ROW()-ROW(ZahlungsZeitplan[[#Headers],['#]])&gt;PlanmäßigeAnzahlZahlungen,"",ROW()-ROW(ZahlungsZeitplan[[#Headers],['#]])),"")</f>
        <v>205</v>
      </c>
      <c r="C227" s="20">
        <f ca="1">IF(ZahlungsZeitplan[[#This Row],['#]]&lt;&gt;"",EOMONTH(DarlehensAnfangsDatum,ROW(ZahlungsZeitplan[[#This Row],['#]])-ROW(ZahlungsZeitplan[[#Headers],['#]])-2)+DAY(DarlehensAnfangsDatum),"")</f>
        <v>51508</v>
      </c>
      <c r="D227" s="21">
        <f ca="1">IF(ZahlungsZeitplan[[#This Row],['#]]&lt;&gt;"",IF(ROW()-ROW(ZahlungsZeitplan[[#Headers],[ANFANGSSALDO]])=1,DarlehensBetrag,INDEX(ZahlungsZeitplan[ENDSALDO],ROW()-ROW(ZahlungsZeitplan[[#Headers],[ANFANGSSALDO]])-1)),"")</f>
        <v>80568.874233283728</v>
      </c>
      <c r="E227" s="21">
        <f ca="1">IF(ZahlungsZeitplan[[#This Row],['#]]&lt;&gt;"",PlanmäßigeZahlung,"")</f>
        <v>1739.87915394928</v>
      </c>
      <c r="F22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7" s="21">
        <f ca="1">IF(ZahlungsZeitplan[[#This Row],['#]]&lt;&gt;"",ZahlungsZeitplan[[#This Row],[GESAMTZAHLUNG]]-ZahlungsZeitplan[[#This Row],[ZINSEN]],"")</f>
        <v>1370.6051470467296</v>
      </c>
      <c r="I227" s="21">
        <f ca="1">IF(ZahlungsZeitplan[[#This Row],['#]]&lt;=($D$17*12),IF(ZahlungsZeitplan[[#This Row],['#]]&lt;&gt;"",ZahlungsZeitplan[[#This Row],[ANFANGSSALDO]]*(ZinsSatz/ZahlungenProJahr),""),IF(ZahlungsZeitplan[[#This Row],['#]]&lt;&gt;"",ZahlungsZeitplan[[#This Row],[ANFANGSSALDO]]*((ZinsSatz+$D$18)/ZahlungenProJahr),""))</f>
        <v>369.27400690255047</v>
      </c>
      <c r="J227" s="21">
        <f ca="1">IF(ZahlungsZeitplan[[#This Row],['#]]&lt;&gt;"",IF(ZahlungsZeitplan[[#This Row],[Zahlungen (Plan)]]+ZahlungsZeitplan[[#This Row],[SONDERZAHLUNG]]&lt;=ZahlungsZeitplan[[#This Row],[ANFANGSSALDO]],ZahlungsZeitplan[[#This Row],[ANFANGSSALDO]]-ZahlungsZeitplan[[#This Row],[KAPITAL]],0),"")</f>
        <v>79198.269086236993</v>
      </c>
      <c r="K227" s="21">
        <f ca="1">IF(ZahlungsZeitplan[[#This Row],['#]]&lt;&gt;"",SUM(INDEX(ZahlungsZeitplan[ZINSEN],1,1):ZahlungsZeitplan[[#This Row],[ZINSEN]]),"")</f>
        <v>135873.49564583937</v>
      </c>
    </row>
    <row r="228" spans="2:11" x14ac:dyDescent="0.25">
      <c r="B228" s="19">
        <f ca="1">IF(DarlehenIstGut,IF(ROW()-ROW(ZahlungsZeitplan[[#Headers],['#]])&gt;PlanmäßigeAnzahlZahlungen,"",ROW()-ROW(ZahlungsZeitplan[[#Headers],['#]])),"")</f>
        <v>206</v>
      </c>
      <c r="C228" s="20">
        <f ca="1">IF(ZahlungsZeitplan[[#This Row],['#]]&lt;&gt;"",EOMONTH(DarlehensAnfangsDatum,ROW(ZahlungsZeitplan[[#This Row],['#]])-ROW(ZahlungsZeitplan[[#Headers],['#]])-2)+DAY(DarlehensAnfangsDatum),"")</f>
        <v>51539</v>
      </c>
      <c r="D228" s="21">
        <f ca="1">IF(ZahlungsZeitplan[[#This Row],['#]]&lt;&gt;"",IF(ROW()-ROW(ZahlungsZeitplan[[#Headers],[ANFANGSSALDO]])=1,DarlehensBetrag,INDEX(ZahlungsZeitplan[ENDSALDO],ROW()-ROW(ZahlungsZeitplan[[#Headers],[ANFANGSSALDO]])-1)),"")</f>
        <v>79198.269086236993</v>
      </c>
      <c r="E228" s="21">
        <f ca="1">IF(ZahlungsZeitplan[[#This Row],['#]]&lt;&gt;"",PlanmäßigeZahlung,"")</f>
        <v>1739.87915394928</v>
      </c>
      <c r="F22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8" s="21">
        <f ca="1">IF(ZahlungsZeitplan[[#This Row],['#]]&lt;&gt;"",ZahlungsZeitplan[[#This Row],[GESAMTZAHLUNG]]-ZahlungsZeitplan[[#This Row],[ZINSEN]],"")</f>
        <v>1376.8870873040269</v>
      </c>
      <c r="I228" s="21">
        <f ca="1">IF(ZahlungsZeitplan[[#This Row],['#]]&lt;=($D$17*12),IF(ZahlungsZeitplan[[#This Row],['#]]&lt;&gt;"",ZahlungsZeitplan[[#This Row],[ANFANGSSALDO]]*(ZinsSatz/ZahlungenProJahr),""),IF(ZahlungsZeitplan[[#This Row],['#]]&lt;&gt;"",ZahlungsZeitplan[[#This Row],[ANFANGSSALDO]]*((ZinsSatz+$D$18)/ZahlungenProJahr),""))</f>
        <v>362.99206664525298</v>
      </c>
      <c r="J228" s="21">
        <f ca="1">IF(ZahlungsZeitplan[[#This Row],['#]]&lt;&gt;"",IF(ZahlungsZeitplan[[#This Row],[Zahlungen (Plan)]]+ZahlungsZeitplan[[#This Row],[SONDERZAHLUNG]]&lt;=ZahlungsZeitplan[[#This Row],[ANFANGSSALDO]],ZahlungsZeitplan[[#This Row],[ANFANGSSALDO]]-ZahlungsZeitplan[[#This Row],[KAPITAL]],0),"")</f>
        <v>77821.381998932964</v>
      </c>
      <c r="K228" s="21">
        <f ca="1">IF(ZahlungsZeitplan[[#This Row],['#]]&lt;&gt;"",SUM(INDEX(ZahlungsZeitplan[ZINSEN],1,1):ZahlungsZeitplan[[#This Row],[ZINSEN]]),"")</f>
        <v>136236.48771248464</v>
      </c>
    </row>
    <row r="229" spans="2:11" x14ac:dyDescent="0.25">
      <c r="B229" s="19">
        <f ca="1">IF(DarlehenIstGut,IF(ROW()-ROW(ZahlungsZeitplan[[#Headers],['#]])&gt;PlanmäßigeAnzahlZahlungen,"",ROW()-ROW(ZahlungsZeitplan[[#Headers],['#]])),"")</f>
        <v>207</v>
      </c>
      <c r="C229" s="20">
        <f ca="1">IF(ZahlungsZeitplan[[#This Row],['#]]&lt;&gt;"",EOMONTH(DarlehensAnfangsDatum,ROW(ZahlungsZeitplan[[#This Row],['#]])-ROW(ZahlungsZeitplan[[#Headers],['#]])-2)+DAY(DarlehensAnfangsDatum),"")</f>
        <v>51567</v>
      </c>
      <c r="D229" s="21">
        <f ca="1">IF(ZahlungsZeitplan[[#This Row],['#]]&lt;&gt;"",IF(ROW()-ROW(ZahlungsZeitplan[[#Headers],[ANFANGSSALDO]])=1,DarlehensBetrag,INDEX(ZahlungsZeitplan[ENDSALDO],ROW()-ROW(ZahlungsZeitplan[[#Headers],[ANFANGSSALDO]])-1)),"")</f>
        <v>77821.381998932964</v>
      </c>
      <c r="E229" s="21">
        <f ca="1">IF(ZahlungsZeitplan[[#This Row],['#]]&lt;&gt;"",PlanmäßigeZahlung,"")</f>
        <v>1739.87915394928</v>
      </c>
      <c r="F22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29" s="21">
        <f ca="1">IF(ZahlungsZeitplan[[#This Row],['#]]&lt;&gt;"",ZahlungsZeitplan[[#This Row],[GESAMTZAHLUNG]]-ZahlungsZeitplan[[#This Row],[ZINSEN]],"")</f>
        <v>1383.1978197875037</v>
      </c>
      <c r="I229" s="21">
        <f ca="1">IF(ZahlungsZeitplan[[#This Row],['#]]&lt;=($D$17*12),IF(ZahlungsZeitplan[[#This Row],['#]]&lt;&gt;"",ZahlungsZeitplan[[#This Row],[ANFANGSSALDO]]*(ZinsSatz/ZahlungenProJahr),""),IF(ZahlungsZeitplan[[#This Row],['#]]&lt;&gt;"",ZahlungsZeitplan[[#This Row],[ANFANGSSALDO]]*((ZinsSatz+$D$18)/ZahlungenProJahr),""))</f>
        <v>356.68133416177614</v>
      </c>
      <c r="J229" s="21">
        <f ca="1">IF(ZahlungsZeitplan[[#This Row],['#]]&lt;&gt;"",IF(ZahlungsZeitplan[[#This Row],[Zahlungen (Plan)]]+ZahlungsZeitplan[[#This Row],[SONDERZAHLUNG]]&lt;=ZahlungsZeitplan[[#This Row],[ANFANGSSALDO]],ZahlungsZeitplan[[#This Row],[ANFANGSSALDO]]-ZahlungsZeitplan[[#This Row],[KAPITAL]],0),"")</f>
        <v>76438.184179145464</v>
      </c>
      <c r="K229" s="21">
        <f ca="1">IF(ZahlungsZeitplan[[#This Row],['#]]&lt;&gt;"",SUM(INDEX(ZahlungsZeitplan[ZINSEN],1,1):ZahlungsZeitplan[[#This Row],[ZINSEN]]),"")</f>
        <v>136593.16904664642</v>
      </c>
    </row>
    <row r="230" spans="2:11" x14ac:dyDescent="0.25">
      <c r="B230" s="19">
        <f ca="1">IF(DarlehenIstGut,IF(ROW()-ROW(ZahlungsZeitplan[[#Headers],['#]])&gt;PlanmäßigeAnzahlZahlungen,"",ROW()-ROW(ZahlungsZeitplan[[#Headers],['#]])),"")</f>
        <v>208</v>
      </c>
      <c r="C230" s="20">
        <f ca="1">IF(ZahlungsZeitplan[[#This Row],['#]]&lt;&gt;"",EOMONTH(DarlehensAnfangsDatum,ROW(ZahlungsZeitplan[[#This Row],['#]])-ROW(ZahlungsZeitplan[[#Headers],['#]])-2)+DAY(DarlehensAnfangsDatum),"")</f>
        <v>51598</v>
      </c>
      <c r="D230" s="21">
        <f ca="1">IF(ZahlungsZeitplan[[#This Row],['#]]&lt;&gt;"",IF(ROW()-ROW(ZahlungsZeitplan[[#Headers],[ANFANGSSALDO]])=1,DarlehensBetrag,INDEX(ZahlungsZeitplan[ENDSALDO],ROW()-ROW(ZahlungsZeitplan[[#Headers],[ANFANGSSALDO]])-1)),"")</f>
        <v>76438.184179145464</v>
      </c>
      <c r="E230" s="21">
        <f ca="1">IF(ZahlungsZeitplan[[#This Row],['#]]&lt;&gt;"",PlanmäßigeZahlung,"")</f>
        <v>1739.87915394928</v>
      </c>
      <c r="F23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0" s="21">
        <f ca="1">IF(ZahlungsZeitplan[[#This Row],['#]]&lt;&gt;"",ZahlungsZeitplan[[#This Row],[GESAMTZAHLUNG]]-ZahlungsZeitplan[[#This Row],[ZINSEN]],"")</f>
        <v>1389.5374764615299</v>
      </c>
      <c r="I230" s="21">
        <f ca="1">IF(ZahlungsZeitplan[[#This Row],['#]]&lt;=($D$17*12),IF(ZahlungsZeitplan[[#This Row],['#]]&lt;&gt;"",ZahlungsZeitplan[[#This Row],[ANFANGSSALDO]]*(ZinsSatz/ZahlungenProJahr),""),IF(ZahlungsZeitplan[[#This Row],['#]]&lt;&gt;"",ZahlungsZeitplan[[#This Row],[ANFANGSSALDO]]*((ZinsSatz+$D$18)/ZahlungenProJahr),""))</f>
        <v>350.34167748775013</v>
      </c>
      <c r="J230" s="21">
        <f ca="1">IF(ZahlungsZeitplan[[#This Row],['#]]&lt;&gt;"",IF(ZahlungsZeitplan[[#This Row],[Zahlungen (Plan)]]+ZahlungsZeitplan[[#This Row],[SONDERZAHLUNG]]&lt;=ZahlungsZeitplan[[#This Row],[ANFANGSSALDO]],ZahlungsZeitplan[[#This Row],[ANFANGSSALDO]]-ZahlungsZeitplan[[#This Row],[KAPITAL]],0),"")</f>
        <v>75048.646702683938</v>
      </c>
      <c r="K230" s="21">
        <f ca="1">IF(ZahlungsZeitplan[[#This Row],['#]]&lt;&gt;"",SUM(INDEX(ZahlungsZeitplan[ZINSEN],1,1):ZahlungsZeitplan[[#This Row],[ZINSEN]]),"")</f>
        <v>136943.51072413416</v>
      </c>
    </row>
    <row r="231" spans="2:11" x14ac:dyDescent="0.25">
      <c r="B231" s="19">
        <f ca="1">IF(DarlehenIstGut,IF(ROW()-ROW(ZahlungsZeitplan[[#Headers],['#]])&gt;PlanmäßigeAnzahlZahlungen,"",ROW()-ROW(ZahlungsZeitplan[[#Headers],['#]])),"")</f>
        <v>209</v>
      </c>
      <c r="C231" s="20">
        <f ca="1">IF(ZahlungsZeitplan[[#This Row],['#]]&lt;&gt;"",EOMONTH(DarlehensAnfangsDatum,ROW(ZahlungsZeitplan[[#This Row],['#]])-ROW(ZahlungsZeitplan[[#Headers],['#]])-2)+DAY(DarlehensAnfangsDatum),"")</f>
        <v>51628</v>
      </c>
      <c r="D231" s="21">
        <f ca="1">IF(ZahlungsZeitplan[[#This Row],['#]]&lt;&gt;"",IF(ROW()-ROW(ZahlungsZeitplan[[#Headers],[ANFANGSSALDO]])=1,DarlehensBetrag,INDEX(ZahlungsZeitplan[ENDSALDO],ROW()-ROW(ZahlungsZeitplan[[#Headers],[ANFANGSSALDO]])-1)),"")</f>
        <v>75048.646702683938</v>
      </c>
      <c r="E231" s="21">
        <f ca="1">IF(ZahlungsZeitplan[[#This Row],['#]]&lt;&gt;"",PlanmäßigeZahlung,"")</f>
        <v>1739.87915394928</v>
      </c>
      <c r="F23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1" s="21">
        <f ca="1">IF(ZahlungsZeitplan[[#This Row],['#]]&lt;&gt;"",ZahlungsZeitplan[[#This Row],[GESAMTZAHLUNG]]-ZahlungsZeitplan[[#This Row],[ZINSEN]],"")</f>
        <v>1395.9061898953119</v>
      </c>
      <c r="I231" s="21">
        <f ca="1">IF(ZahlungsZeitplan[[#This Row],['#]]&lt;=($D$17*12),IF(ZahlungsZeitplan[[#This Row],['#]]&lt;&gt;"",ZahlungsZeitplan[[#This Row],[ANFANGSSALDO]]*(ZinsSatz/ZahlungenProJahr),""),IF(ZahlungsZeitplan[[#This Row],['#]]&lt;&gt;"",ZahlungsZeitplan[[#This Row],[ANFANGSSALDO]]*((ZinsSatz+$D$18)/ZahlungenProJahr),""))</f>
        <v>343.9729640539681</v>
      </c>
      <c r="J231" s="21">
        <f ca="1">IF(ZahlungsZeitplan[[#This Row],['#]]&lt;&gt;"",IF(ZahlungsZeitplan[[#This Row],[Zahlungen (Plan)]]+ZahlungsZeitplan[[#This Row],[SONDERZAHLUNG]]&lt;=ZahlungsZeitplan[[#This Row],[ANFANGSSALDO]],ZahlungsZeitplan[[#This Row],[ANFANGSSALDO]]-ZahlungsZeitplan[[#This Row],[KAPITAL]],0),"")</f>
        <v>73652.74051278863</v>
      </c>
      <c r="K231" s="21">
        <f ca="1">IF(ZahlungsZeitplan[[#This Row],['#]]&lt;&gt;"",SUM(INDEX(ZahlungsZeitplan[ZINSEN],1,1):ZahlungsZeitplan[[#This Row],[ZINSEN]]),"")</f>
        <v>137287.48368818813</v>
      </c>
    </row>
    <row r="232" spans="2:11" x14ac:dyDescent="0.25">
      <c r="B232" s="19">
        <f ca="1">IF(DarlehenIstGut,IF(ROW()-ROW(ZahlungsZeitplan[[#Headers],['#]])&gt;PlanmäßigeAnzahlZahlungen,"",ROW()-ROW(ZahlungsZeitplan[[#Headers],['#]])),"")</f>
        <v>210</v>
      </c>
      <c r="C232" s="20">
        <f ca="1">IF(ZahlungsZeitplan[[#This Row],['#]]&lt;&gt;"",EOMONTH(DarlehensAnfangsDatum,ROW(ZahlungsZeitplan[[#This Row],['#]])-ROW(ZahlungsZeitplan[[#Headers],['#]])-2)+DAY(DarlehensAnfangsDatum),"")</f>
        <v>51659</v>
      </c>
      <c r="D232" s="21">
        <f ca="1">IF(ZahlungsZeitplan[[#This Row],['#]]&lt;&gt;"",IF(ROW()-ROW(ZahlungsZeitplan[[#Headers],[ANFANGSSALDO]])=1,DarlehensBetrag,INDEX(ZahlungsZeitplan[ENDSALDO],ROW()-ROW(ZahlungsZeitplan[[#Headers],[ANFANGSSALDO]])-1)),"")</f>
        <v>73652.74051278863</v>
      </c>
      <c r="E232" s="21">
        <f ca="1">IF(ZahlungsZeitplan[[#This Row],['#]]&lt;&gt;"",PlanmäßigeZahlung,"")</f>
        <v>1739.87915394928</v>
      </c>
      <c r="F23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2" s="21">
        <f ca="1">IF(ZahlungsZeitplan[[#This Row],['#]]&lt;&gt;"",ZahlungsZeitplan[[#This Row],[GESAMTZAHLUNG]]-ZahlungsZeitplan[[#This Row],[ZINSEN]],"")</f>
        <v>1402.3040932656654</v>
      </c>
      <c r="I232" s="21">
        <f ca="1">IF(ZahlungsZeitplan[[#This Row],['#]]&lt;=($D$17*12),IF(ZahlungsZeitplan[[#This Row],['#]]&lt;&gt;"",ZahlungsZeitplan[[#This Row],[ANFANGSSALDO]]*(ZinsSatz/ZahlungenProJahr),""),IF(ZahlungsZeitplan[[#This Row],['#]]&lt;&gt;"",ZahlungsZeitplan[[#This Row],[ANFANGSSALDO]]*((ZinsSatz+$D$18)/ZahlungenProJahr),""))</f>
        <v>337.57506068361459</v>
      </c>
      <c r="J232" s="21">
        <f ca="1">IF(ZahlungsZeitplan[[#This Row],['#]]&lt;&gt;"",IF(ZahlungsZeitplan[[#This Row],[Zahlungen (Plan)]]+ZahlungsZeitplan[[#This Row],[SONDERZAHLUNG]]&lt;=ZahlungsZeitplan[[#This Row],[ANFANGSSALDO]],ZahlungsZeitplan[[#This Row],[ANFANGSSALDO]]-ZahlungsZeitplan[[#This Row],[KAPITAL]],0),"")</f>
        <v>72250.436419522972</v>
      </c>
      <c r="K232" s="21">
        <f ca="1">IF(ZahlungsZeitplan[[#This Row],['#]]&lt;&gt;"",SUM(INDEX(ZahlungsZeitplan[ZINSEN],1,1):ZahlungsZeitplan[[#This Row],[ZINSEN]]),"")</f>
        <v>137625.05874887176</v>
      </c>
    </row>
    <row r="233" spans="2:11" x14ac:dyDescent="0.25">
      <c r="B233" s="19">
        <f ca="1">IF(DarlehenIstGut,IF(ROW()-ROW(ZahlungsZeitplan[[#Headers],['#]])&gt;PlanmäßigeAnzahlZahlungen,"",ROW()-ROW(ZahlungsZeitplan[[#Headers],['#]])),"")</f>
        <v>211</v>
      </c>
      <c r="C233" s="20">
        <f ca="1">IF(ZahlungsZeitplan[[#This Row],['#]]&lt;&gt;"",EOMONTH(DarlehensAnfangsDatum,ROW(ZahlungsZeitplan[[#This Row],['#]])-ROW(ZahlungsZeitplan[[#Headers],['#]])-2)+DAY(DarlehensAnfangsDatum),"")</f>
        <v>51689</v>
      </c>
      <c r="D233" s="21">
        <f ca="1">IF(ZahlungsZeitplan[[#This Row],['#]]&lt;&gt;"",IF(ROW()-ROW(ZahlungsZeitplan[[#Headers],[ANFANGSSALDO]])=1,DarlehensBetrag,INDEX(ZahlungsZeitplan[ENDSALDO],ROW()-ROW(ZahlungsZeitplan[[#Headers],[ANFANGSSALDO]])-1)),"")</f>
        <v>72250.436419522972</v>
      </c>
      <c r="E233" s="21">
        <f ca="1">IF(ZahlungsZeitplan[[#This Row],['#]]&lt;&gt;"",PlanmäßigeZahlung,"")</f>
        <v>1739.87915394928</v>
      </c>
      <c r="F23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3" s="21">
        <f ca="1">IF(ZahlungsZeitplan[[#This Row],['#]]&lt;&gt;"",ZahlungsZeitplan[[#This Row],[GESAMTZAHLUNG]]-ZahlungsZeitplan[[#This Row],[ZINSEN]],"")</f>
        <v>1408.7313203597996</v>
      </c>
      <c r="I233" s="21">
        <f ca="1">IF(ZahlungsZeitplan[[#This Row],['#]]&lt;=($D$17*12),IF(ZahlungsZeitplan[[#This Row],['#]]&lt;&gt;"",ZahlungsZeitplan[[#This Row],[ANFANGSSALDO]]*(ZinsSatz/ZahlungenProJahr),""),IF(ZahlungsZeitplan[[#This Row],['#]]&lt;&gt;"",ZahlungsZeitplan[[#This Row],[ANFANGSSALDO]]*((ZinsSatz+$D$18)/ZahlungenProJahr),""))</f>
        <v>331.14783358948034</v>
      </c>
      <c r="J233" s="21">
        <f ca="1">IF(ZahlungsZeitplan[[#This Row],['#]]&lt;&gt;"",IF(ZahlungsZeitplan[[#This Row],[Zahlungen (Plan)]]+ZahlungsZeitplan[[#This Row],[SONDERZAHLUNG]]&lt;=ZahlungsZeitplan[[#This Row],[ANFANGSSALDO]],ZahlungsZeitplan[[#This Row],[ANFANGSSALDO]]-ZahlungsZeitplan[[#This Row],[KAPITAL]],0),"")</f>
        <v>70841.70509916317</v>
      </c>
      <c r="K233" s="21">
        <f ca="1">IF(ZahlungsZeitplan[[#This Row],['#]]&lt;&gt;"",SUM(INDEX(ZahlungsZeitplan[ZINSEN],1,1):ZahlungsZeitplan[[#This Row],[ZINSEN]]),"")</f>
        <v>137956.20658246125</v>
      </c>
    </row>
    <row r="234" spans="2:11" x14ac:dyDescent="0.25">
      <c r="B234" s="19">
        <f ca="1">IF(DarlehenIstGut,IF(ROW()-ROW(ZahlungsZeitplan[[#Headers],['#]])&gt;PlanmäßigeAnzahlZahlungen,"",ROW()-ROW(ZahlungsZeitplan[[#Headers],['#]])),"")</f>
        <v>212</v>
      </c>
      <c r="C234" s="20">
        <f ca="1">IF(ZahlungsZeitplan[[#This Row],['#]]&lt;&gt;"",EOMONTH(DarlehensAnfangsDatum,ROW(ZahlungsZeitplan[[#This Row],['#]])-ROW(ZahlungsZeitplan[[#Headers],['#]])-2)+DAY(DarlehensAnfangsDatum),"")</f>
        <v>51720</v>
      </c>
      <c r="D234" s="21">
        <f ca="1">IF(ZahlungsZeitplan[[#This Row],['#]]&lt;&gt;"",IF(ROW()-ROW(ZahlungsZeitplan[[#Headers],[ANFANGSSALDO]])=1,DarlehensBetrag,INDEX(ZahlungsZeitplan[ENDSALDO],ROW()-ROW(ZahlungsZeitplan[[#Headers],[ANFANGSSALDO]])-1)),"")</f>
        <v>70841.70509916317</v>
      </c>
      <c r="E234" s="21">
        <f ca="1">IF(ZahlungsZeitplan[[#This Row],['#]]&lt;&gt;"",PlanmäßigeZahlung,"")</f>
        <v>1739.87915394928</v>
      </c>
      <c r="F23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4" s="21">
        <f ca="1">IF(ZahlungsZeitplan[[#This Row],['#]]&lt;&gt;"",ZahlungsZeitplan[[#This Row],[GESAMTZAHLUNG]]-ZahlungsZeitplan[[#This Row],[ZINSEN]],"")</f>
        <v>1415.1880055781153</v>
      </c>
      <c r="I234" s="21">
        <f ca="1">IF(ZahlungsZeitplan[[#This Row],['#]]&lt;=($D$17*12),IF(ZahlungsZeitplan[[#This Row],['#]]&lt;&gt;"",ZahlungsZeitplan[[#This Row],[ANFANGSSALDO]]*(ZinsSatz/ZahlungenProJahr),""),IF(ZahlungsZeitplan[[#This Row],['#]]&lt;&gt;"",ZahlungsZeitplan[[#This Row],[ANFANGSSALDO]]*((ZinsSatz+$D$18)/ZahlungenProJahr),""))</f>
        <v>324.69114837116462</v>
      </c>
      <c r="J234" s="21">
        <f ca="1">IF(ZahlungsZeitplan[[#This Row],['#]]&lt;&gt;"",IF(ZahlungsZeitplan[[#This Row],[Zahlungen (Plan)]]+ZahlungsZeitplan[[#This Row],[SONDERZAHLUNG]]&lt;=ZahlungsZeitplan[[#This Row],[ANFANGSSALDO]],ZahlungsZeitplan[[#This Row],[ANFANGSSALDO]]-ZahlungsZeitplan[[#This Row],[KAPITAL]],0),"")</f>
        <v>69426.517093585047</v>
      </c>
      <c r="K234" s="21">
        <f ca="1">IF(ZahlungsZeitplan[[#This Row],['#]]&lt;&gt;"",SUM(INDEX(ZahlungsZeitplan[ZINSEN],1,1):ZahlungsZeitplan[[#This Row],[ZINSEN]]),"")</f>
        <v>138280.89773083242</v>
      </c>
    </row>
    <row r="235" spans="2:11" x14ac:dyDescent="0.25">
      <c r="B235" s="19">
        <f ca="1">IF(DarlehenIstGut,IF(ROW()-ROW(ZahlungsZeitplan[[#Headers],['#]])&gt;PlanmäßigeAnzahlZahlungen,"",ROW()-ROW(ZahlungsZeitplan[[#Headers],['#]])),"")</f>
        <v>213</v>
      </c>
      <c r="C235" s="20">
        <f ca="1">IF(ZahlungsZeitplan[[#This Row],['#]]&lt;&gt;"",EOMONTH(DarlehensAnfangsDatum,ROW(ZahlungsZeitplan[[#This Row],['#]])-ROW(ZahlungsZeitplan[[#Headers],['#]])-2)+DAY(DarlehensAnfangsDatum),"")</f>
        <v>51751</v>
      </c>
      <c r="D235" s="21">
        <f ca="1">IF(ZahlungsZeitplan[[#This Row],['#]]&lt;&gt;"",IF(ROW()-ROW(ZahlungsZeitplan[[#Headers],[ANFANGSSALDO]])=1,DarlehensBetrag,INDEX(ZahlungsZeitplan[ENDSALDO],ROW()-ROW(ZahlungsZeitplan[[#Headers],[ANFANGSSALDO]])-1)),"")</f>
        <v>69426.517093585047</v>
      </c>
      <c r="E235" s="21">
        <f ca="1">IF(ZahlungsZeitplan[[#This Row],['#]]&lt;&gt;"",PlanmäßigeZahlung,"")</f>
        <v>1739.87915394928</v>
      </c>
      <c r="F23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5" s="21">
        <f ca="1">IF(ZahlungsZeitplan[[#This Row],['#]]&lt;&gt;"",ZahlungsZeitplan[[#This Row],[GESAMTZAHLUNG]]-ZahlungsZeitplan[[#This Row],[ZINSEN]],"")</f>
        <v>1421.6742839370152</v>
      </c>
      <c r="I235" s="21">
        <f ca="1">IF(ZahlungsZeitplan[[#This Row],['#]]&lt;=($D$17*12),IF(ZahlungsZeitplan[[#This Row],['#]]&lt;&gt;"",ZahlungsZeitplan[[#This Row],[ANFANGSSALDO]]*(ZinsSatz/ZahlungenProJahr),""),IF(ZahlungsZeitplan[[#This Row],['#]]&lt;&gt;"",ZahlungsZeitplan[[#This Row],[ANFANGSSALDO]]*((ZinsSatz+$D$18)/ZahlungenProJahr),""))</f>
        <v>318.20487001226485</v>
      </c>
      <c r="J235" s="21">
        <f ca="1">IF(ZahlungsZeitplan[[#This Row],['#]]&lt;&gt;"",IF(ZahlungsZeitplan[[#This Row],[Zahlungen (Plan)]]+ZahlungsZeitplan[[#This Row],[SONDERZAHLUNG]]&lt;=ZahlungsZeitplan[[#This Row],[ANFANGSSALDO]],ZahlungsZeitplan[[#This Row],[ANFANGSSALDO]]-ZahlungsZeitplan[[#This Row],[KAPITAL]],0),"")</f>
        <v>68004.842809648035</v>
      </c>
      <c r="K235" s="21">
        <f ca="1">IF(ZahlungsZeitplan[[#This Row],['#]]&lt;&gt;"",SUM(INDEX(ZahlungsZeitplan[ZINSEN],1,1):ZahlungsZeitplan[[#This Row],[ZINSEN]]),"")</f>
        <v>138599.10260084469</v>
      </c>
    </row>
    <row r="236" spans="2:11" x14ac:dyDescent="0.25">
      <c r="B236" s="19">
        <f ca="1">IF(DarlehenIstGut,IF(ROW()-ROW(ZahlungsZeitplan[[#Headers],['#]])&gt;PlanmäßigeAnzahlZahlungen,"",ROW()-ROW(ZahlungsZeitplan[[#Headers],['#]])),"")</f>
        <v>214</v>
      </c>
      <c r="C236" s="20">
        <f ca="1">IF(ZahlungsZeitplan[[#This Row],['#]]&lt;&gt;"",EOMONTH(DarlehensAnfangsDatum,ROW(ZahlungsZeitplan[[#This Row],['#]])-ROW(ZahlungsZeitplan[[#Headers],['#]])-2)+DAY(DarlehensAnfangsDatum),"")</f>
        <v>51781</v>
      </c>
      <c r="D236" s="21">
        <f ca="1">IF(ZahlungsZeitplan[[#This Row],['#]]&lt;&gt;"",IF(ROW()-ROW(ZahlungsZeitplan[[#Headers],[ANFANGSSALDO]])=1,DarlehensBetrag,INDEX(ZahlungsZeitplan[ENDSALDO],ROW()-ROW(ZahlungsZeitplan[[#Headers],[ANFANGSSALDO]])-1)),"")</f>
        <v>68004.842809648035</v>
      </c>
      <c r="E236" s="21">
        <f ca="1">IF(ZahlungsZeitplan[[#This Row],['#]]&lt;&gt;"",PlanmäßigeZahlung,"")</f>
        <v>1739.87915394928</v>
      </c>
      <c r="F23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6" s="21">
        <f ca="1">IF(ZahlungsZeitplan[[#This Row],['#]]&lt;&gt;"",ZahlungsZeitplan[[#This Row],[GESAMTZAHLUNG]]-ZahlungsZeitplan[[#This Row],[ZINSEN]],"")</f>
        <v>1428.1902910717263</v>
      </c>
      <c r="I236" s="21">
        <f ca="1">IF(ZahlungsZeitplan[[#This Row],['#]]&lt;=($D$17*12),IF(ZahlungsZeitplan[[#This Row],['#]]&lt;&gt;"",ZahlungsZeitplan[[#This Row],[ANFANGSSALDO]]*(ZinsSatz/ZahlungenProJahr),""),IF(ZahlungsZeitplan[[#This Row],['#]]&lt;&gt;"",ZahlungsZeitplan[[#This Row],[ANFANGSSALDO]]*((ZinsSatz+$D$18)/ZahlungenProJahr),""))</f>
        <v>311.68886287755356</v>
      </c>
      <c r="J236" s="21">
        <f ca="1">IF(ZahlungsZeitplan[[#This Row],['#]]&lt;&gt;"",IF(ZahlungsZeitplan[[#This Row],[Zahlungen (Plan)]]+ZahlungsZeitplan[[#This Row],[SONDERZAHLUNG]]&lt;=ZahlungsZeitplan[[#This Row],[ANFANGSSALDO]],ZahlungsZeitplan[[#This Row],[ANFANGSSALDO]]-ZahlungsZeitplan[[#This Row],[KAPITAL]],0),"")</f>
        <v>66576.652518576302</v>
      </c>
      <c r="K236" s="21">
        <f ca="1">IF(ZahlungsZeitplan[[#This Row],['#]]&lt;&gt;"",SUM(INDEX(ZahlungsZeitplan[ZINSEN],1,1):ZahlungsZeitplan[[#This Row],[ZINSEN]]),"")</f>
        <v>138910.79146372224</v>
      </c>
    </row>
    <row r="237" spans="2:11" x14ac:dyDescent="0.25">
      <c r="B237" s="19">
        <f ca="1">IF(DarlehenIstGut,IF(ROW()-ROW(ZahlungsZeitplan[[#Headers],['#]])&gt;PlanmäßigeAnzahlZahlungen,"",ROW()-ROW(ZahlungsZeitplan[[#Headers],['#]])),"")</f>
        <v>215</v>
      </c>
      <c r="C237" s="20">
        <f ca="1">IF(ZahlungsZeitplan[[#This Row],['#]]&lt;&gt;"",EOMONTH(DarlehensAnfangsDatum,ROW(ZahlungsZeitplan[[#This Row],['#]])-ROW(ZahlungsZeitplan[[#Headers],['#]])-2)+DAY(DarlehensAnfangsDatum),"")</f>
        <v>51812</v>
      </c>
      <c r="D237" s="21">
        <f ca="1">IF(ZahlungsZeitplan[[#This Row],['#]]&lt;&gt;"",IF(ROW()-ROW(ZahlungsZeitplan[[#Headers],[ANFANGSSALDO]])=1,DarlehensBetrag,INDEX(ZahlungsZeitplan[ENDSALDO],ROW()-ROW(ZahlungsZeitplan[[#Headers],[ANFANGSSALDO]])-1)),"")</f>
        <v>66576.652518576302</v>
      </c>
      <c r="E237" s="21">
        <f ca="1">IF(ZahlungsZeitplan[[#This Row],['#]]&lt;&gt;"",PlanmäßigeZahlung,"")</f>
        <v>1739.87915394928</v>
      </c>
      <c r="F23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7" s="21">
        <f ca="1">IF(ZahlungsZeitplan[[#This Row],['#]]&lt;&gt;"",ZahlungsZeitplan[[#This Row],[GESAMTZAHLUNG]]-ZahlungsZeitplan[[#This Row],[ZINSEN]],"")</f>
        <v>1434.7361632391385</v>
      </c>
      <c r="I237" s="21">
        <f ca="1">IF(ZahlungsZeitplan[[#This Row],['#]]&lt;=($D$17*12),IF(ZahlungsZeitplan[[#This Row],['#]]&lt;&gt;"",ZahlungsZeitplan[[#This Row],[ANFANGSSALDO]]*(ZinsSatz/ZahlungenProJahr),""),IF(ZahlungsZeitplan[[#This Row],['#]]&lt;&gt;"",ZahlungsZeitplan[[#This Row],[ANFANGSSALDO]]*((ZinsSatz+$D$18)/ZahlungenProJahr),""))</f>
        <v>305.14299071014142</v>
      </c>
      <c r="J237" s="21">
        <f ca="1">IF(ZahlungsZeitplan[[#This Row],['#]]&lt;&gt;"",IF(ZahlungsZeitplan[[#This Row],[Zahlungen (Plan)]]+ZahlungsZeitplan[[#This Row],[SONDERZAHLUNG]]&lt;=ZahlungsZeitplan[[#This Row],[ANFANGSSALDO]],ZahlungsZeitplan[[#This Row],[ANFANGSSALDO]]-ZahlungsZeitplan[[#This Row],[KAPITAL]],0),"")</f>
        <v>65141.916355337162</v>
      </c>
      <c r="K237" s="21">
        <f ca="1">IF(ZahlungsZeitplan[[#This Row],['#]]&lt;&gt;"",SUM(INDEX(ZahlungsZeitplan[ZINSEN],1,1):ZahlungsZeitplan[[#This Row],[ZINSEN]]),"")</f>
        <v>139215.9344544324</v>
      </c>
    </row>
    <row r="238" spans="2:11" x14ac:dyDescent="0.25">
      <c r="B238" s="19">
        <f ca="1">IF(DarlehenIstGut,IF(ROW()-ROW(ZahlungsZeitplan[[#Headers],['#]])&gt;PlanmäßigeAnzahlZahlungen,"",ROW()-ROW(ZahlungsZeitplan[[#Headers],['#]])),"")</f>
        <v>216</v>
      </c>
      <c r="C238" s="20">
        <f ca="1">IF(ZahlungsZeitplan[[#This Row],['#]]&lt;&gt;"",EOMONTH(DarlehensAnfangsDatum,ROW(ZahlungsZeitplan[[#This Row],['#]])-ROW(ZahlungsZeitplan[[#Headers],['#]])-2)+DAY(DarlehensAnfangsDatum),"")</f>
        <v>51842</v>
      </c>
      <c r="D238" s="21">
        <f ca="1">IF(ZahlungsZeitplan[[#This Row],['#]]&lt;&gt;"",IF(ROW()-ROW(ZahlungsZeitplan[[#Headers],[ANFANGSSALDO]])=1,DarlehensBetrag,INDEX(ZahlungsZeitplan[ENDSALDO],ROW()-ROW(ZahlungsZeitplan[[#Headers],[ANFANGSSALDO]])-1)),"")</f>
        <v>65141.916355337162</v>
      </c>
      <c r="E238" s="21">
        <f ca="1">IF(ZahlungsZeitplan[[#This Row],['#]]&lt;&gt;"",PlanmäßigeZahlung,"")</f>
        <v>1739.87915394928</v>
      </c>
      <c r="F23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8" s="21">
        <f ca="1">IF(ZahlungsZeitplan[[#This Row],['#]]&lt;&gt;"",ZahlungsZeitplan[[#This Row],[GESAMTZAHLUNG]]-ZahlungsZeitplan[[#This Row],[ZINSEN]],"")</f>
        <v>1441.3120373206511</v>
      </c>
      <c r="I238" s="21">
        <f ca="1">IF(ZahlungsZeitplan[[#This Row],['#]]&lt;=($D$17*12),IF(ZahlungsZeitplan[[#This Row],['#]]&lt;&gt;"",ZahlungsZeitplan[[#This Row],[ANFANGSSALDO]]*(ZinsSatz/ZahlungenProJahr),""),IF(ZahlungsZeitplan[[#This Row],['#]]&lt;&gt;"",ZahlungsZeitplan[[#This Row],[ANFANGSSALDO]]*((ZinsSatz+$D$18)/ZahlungenProJahr),""))</f>
        <v>298.5671166286287</v>
      </c>
      <c r="J238" s="21">
        <f ca="1">IF(ZahlungsZeitplan[[#This Row],['#]]&lt;&gt;"",IF(ZahlungsZeitplan[[#This Row],[Zahlungen (Plan)]]+ZahlungsZeitplan[[#This Row],[SONDERZAHLUNG]]&lt;=ZahlungsZeitplan[[#This Row],[ANFANGSSALDO]],ZahlungsZeitplan[[#This Row],[ANFANGSSALDO]]-ZahlungsZeitplan[[#This Row],[KAPITAL]],0),"")</f>
        <v>63700.604318016514</v>
      </c>
      <c r="K238" s="21">
        <f ca="1">IF(ZahlungsZeitplan[[#This Row],['#]]&lt;&gt;"",SUM(INDEX(ZahlungsZeitplan[ZINSEN],1,1):ZahlungsZeitplan[[#This Row],[ZINSEN]]),"")</f>
        <v>139514.50157106103</v>
      </c>
    </row>
    <row r="239" spans="2:11" x14ac:dyDescent="0.25">
      <c r="B239" s="19">
        <f ca="1">IF(DarlehenIstGut,IF(ROW()-ROW(ZahlungsZeitplan[[#Headers],['#]])&gt;PlanmäßigeAnzahlZahlungen,"",ROW()-ROW(ZahlungsZeitplan[[#Headers],['#]])),"")</f>
        <v>217</v>
      </c>
      <c r="C239" s="20">
        <f ca="1">IF(ZahlungsZeitplan[[#This Row],['#]]&lt;&gt;"",EOMONTH(DarlehensAnfangsDatum,ROW(ZahlungsZeitplan[[#This Row],['#]])-ROW(ZahlungsZeitplan[[#Headers],['#]])-2)+DAY(DarlehensAnfangsDatum),"")</f>
        <v>51873</v>
      </c>
      <c r="D239" s="21">
        <f ca="1">IF(ZahlungsZeitplan[[#This Row],['#]]&lt;&gt;"",IF(ROW()-ROW(ZahlungsZeitplan[[#Headers],[ANFANGSSALDO]])=1,DarlehensBetrag,INDEX(ZahlungsZeitplan[ENDSALDO],ROW()-ROW(ZahlungsZeitplan[[#Headers],[ANFANGSSALDO]])-1)),"")</f>
        <v>63700.604318016514</v>
      </c>
      <c r="E239" s="21">
        <f ca="1">IF(ZahlungsZeitplan[[#This Row],['#]]&lt;&gt;"",PlanmäßigeZahlung,"")</f>
        <v>1739.87915394928</v>
      </c>
      <c r="F23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39" s="21">
        <f ca="1">IF(ZahlungsZeitplan[[#This Row],['#]]&lt;&gt;"",ZahlungsZeitplan[[#This Row],[GESAMTZAHLUNG]]-ZahlungsZeitplan[[#This Row],[ZINSEN]],"")</f>
        <v>1447.9180508250374</v>
      </c>
      <c r="I239" s="21">
        <f ca="1">IF(ZahlungsZeitplan[[#This Row],['#]]&lt;=($D$17*12),IF(ZahlungsZeitplan[[#This Row],['#]]&lt;&gt;"",ZahlungsZeitplan[[#This Row],[ANFANGSSALDO]]*(ZinsSatz/ZahlungenProJahr),""),IF(ZahlungsZeitplan[[#This Row],['#]]&lt;&gt;"",ZahlungsZeitplan[[#This Row],[ANFANGSSALDO]]*((ZinsSatz+$D$18)/ZahlungenProJahr),""))</f>
        <v>291.96110312424241</v>
      </c>
      <c r="J239" s="21">
        <f ca="1">IF(ZahlungsZeitplan[[#This Row],['#]]&lt;&gt;"",IF(ZahlungsZeitplan[[#This Row],[Zahlungen (Plan)]]+ZahlungsZeitplan[[#This Row],[SONDERZAHLUNG]]&lt;=ZahlungsZeitplan[[#This Row],[ANFANGSSALDO]],ZahlungsZeitplan[[#This Row],[ANFANGSSALDO]]-ZahlungsZeitplan[[#This Row],[KAPITAL]],0),"")</f>
        <v>62252.686267191479</v>
      </c>
      <c r="K239" s="21">
        <f ca="1">IF(ZahlungsZeitplan[[#This Row],['#]]&lt;&gt;"",SUM(INDEX(ZahlungsZeitplan[ZINSEN],1,1):ZahlungsZeitplan[[#This Row],[ZINSEN]]),"")</f>
        <v>139806.46267418528</v>
      </c>
    </row>
    <row r="240" spans="2:11" x14ac:dyDescent="0.25">
      <c r="B240" s="19">
        <f ca="1">IF(DarlehenIstGut,IF(ROW()-ROW(ZahlungsZeitplan[[#Headers],['#]])&gt;PlanmäßigeAnzahlZahlungen,"",ROW()-ROW(ZahlungsZeitplan[[#Headers],['#]])),"")</f>
        <v>218</v>
      </c>
      <c r="C240" s="20">
        <f ca="1">IF(ZahlungsZeitplan[[#This Row],['#]]&lt;&gt;"",EOMONTH(DarlehensAnfangsDatum,ROW(ZahlungsZeitplan[[#This Row],['#]])-ROW(ZahlungsZeitplan[[#Headers],['#]])-2)+DAY(DarlehensAnfangsDatum),"")</f>
        <v>51904</v>
      </c>
      <c r="D240" s="21">
        <f ca="1">IF(ZahlungsZeitplan[[#This Row],['#]]&lt;&gt;"",IF(ROW()-ROW(ZahlungsZeitplan[[#Headers],[ANFANGSSALDO]])=1,DarlehensBetrag,INDEX(ZahlungsZeitplan[ENDSALDO],ROW()-ROW(ZahlungsZeitplan[[#Headers],[ANFANGSSALDO]])-1)),"")</f>
        <v>62252.686267191479</v>
      </c>
      <c r="E240" s="21">
        <f ca="1">IF(ZahlungsZeitplan[[#This Row],['#]]&lt;&gt;"",PlanmäßigeZahlung,"")</f>
        <v>1739.87915394928</v>
      </c>
      <c r="F24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0" s="21">
        <f ca="1">IF(ZahlungsZeitplan[[#This Row],['#]]&lt;&gt;"",ZahlungsZeitplan[[#This Row],[GESAMTZAHLUNG]]-ZahlungsZeitplan[[#This Row],[ZINSEN]],"")</f>
        <v>1454.5543418913189</v>
      </c>
      <c r="I240" s="21">
        <f ca="1">IF(ZahlungsZeitplan[[#This Row],['#]]&lt;=($D$17*12),IF(ZahlungsZeitplan[[#This Row],['#]]&lt;&gt;"",ZahlungsZeitplan[[#This Row],[ANFANGSSALDO]]*(ZinsSatz/ZahlungenProJahr),""),IF(ZahlungsZeitplan[[#This Row],['#]]&lt;&gt;"",ZahlungsZeitplan[[#This Row],[ANFANGSSALDO]]*((ZinsSatz+$D$18)/ZahlungenProJahr),""))</f>
        <v>285.32481205796103</v>
      </c>
      <c r="J240" s="21">
        <f ca="1">IF(ZahlungsZeitplan[[#This Row],['#]]&lt;&gt;"",IF(ZahlungsZeitplan[[#This Row],[Zahlungen (Plan)]]+ZahlungsZeitplan[[#This Row],[SONDERZAHLUNG]]&lt;=ZahlungsZeitplan[[#This Row],[ANFANGSSALDO]],ZahlungsZeitplan[[#This Row],[ANFANGSSALDO]]-ZahlungsZeitplan[[#This Row],[KAPITAL]],0),"")</f>
        <v>60798.131925300157</v>
      </c>
      <c r="K240" s="21">
        <f ca="1">IF(ZahlungsZeitplan[[#This Row],['#]]&lt;&gt;"",SUM(INDEX(ZahlungsZeitplan[ZINSEN],1,1):ZahlungsZeitplan[[#This Row],[ZINSEN]]),"")</f>
        <v>140091.78748624324</v>
      </c>
    </row>
    <row r="241" spans="2:11" x14ac:dyDescent="0.25">
      <c r="B241" s="19">
        <f ca="1">IF(DarlehenIstGut,IF(ROW()-ROW(ZahlungsZeitplan[[#Headers],['#]])&gt;PlanmäßigeAnzahlZahlungen,"",ROW()-ROW(ZahlungsZeitplan[[#Headers],['#]])),"")</f>
        <v>219</v>
      </c>
      <c r="C241" s="20">
        <f ca="1">IF(ZahlungsZeitplan[[#This Row],['#]]&lt;&gt;"",EOMONTH(DarlehensAnfangsDatum,ROW(ZahlungsZeitplan[[#This Row],['#]])-ROW(ZahlungsZeitplan[[#Headers],['#]])-2)+DAY(DarlehensAnfangsDatum),"")</f>
        <v>51932</v>
      </c>
      <c r="D241" s="21">
        <f ca="1">IF(ZahlungsZeitplan[[#This Row],['#]]&lt;&gt;"",IF(ROW()-ROW(ZahlungsZeitplan[[#Headers],[ANFANGSSALDO]])=1,DarlehensBetrag,INDEX(ZahlungsZeitplan[ENDSALDO],ROW()-ROW(ZahlungsZeitplan[[#Headers],[ANFANGSSALDO]])-1)),"")</f>
        <v>60798.131925300157</v>
      </c>
      <c r="E241" s="21">
        <f ca="1">IF(ZahlungsZeitplan[[#This Row],['#]]&lt;&gt;"",PlanmäßigeZahlung,"")</f>
        <v>1739.87915394928</v>
      </c>
      <c r="F24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1" s="21">
        <f ca="1">IF(ZahlungsZeitplan[[#This Row],['#]]&lt;&gt;"",ZahlungsZeitplan[[#This Row],[GESAMTZAHLUNG]]-ZahlungsZeitplan[[#This Row],[ZINSEN]],"")</f>
        <v>1461.2210492916543</v>
      </c>
      <c r="I241" s="21">
        <f ca="1">IF(ZahlungsZeitplan[[#This Row],['#]]&lt;=($D$17*12),IF(ZahlungsZeitplan[[#This Row],['#]]&lt;&gt;"",ZahlungsZeitplan[[#This Row],[ANFANGSSALDO]]*(ZinsSatz/ZahlungenProJahr),""),IF(ZahlungsZeitplan[[#This Row],['#]]&lt;&gt;"",ZahlungsZeitplan[[#This Row],[ANFANGSSALDO]]*((ZinsSatz+$D$18)/ZahlungenProJahr),""))</f>
        <v>278.65810465762576</v>
      </c>
      <c r="J241" s="21">
        <f ca="1">IF(ZahlungsZeitplan[[#This Row],['#]]&lt;&gt;"",IF(ZahlungsZeitplan[[#This Row],[Zahlungen (Plan)]]+ZahlungsZeitplan[[#This Row],[SONDERZAHLUNG]]&lt;=ZahlungsZeitplan[[#This Row],[ANFANGSSALDO]],ZahlungsZeitplan[[#This Row],[ANFANGSSALDO]]-ZahlungsZeitplan[[#This Row],[KAPITAL]],0),"")</f>
        <v>59336.9108760085</v>
      </c>
      <c r="K241" s="21">
        <f ca="1">IF(ZahlungsZeitplan[[#This Row],['#]]&lt;&gt;"",SUM(INDEX(ZahlungsZeitplan[ZINSEN],1,1):ZahlungsZeitplan[[#This Row],[ZINSEN]]),"")</f>
        <v>140370.44559090087</v>
      </c>
    </row>
    <row r="242" spans="2:11" x14ac:dyDescent="0.25">
      <c r="B242" s="19">
        <f ca="1">IF(DarlehenIstGut,IF(ROW()-ROW(ZahlungsZeitplan[[#Headers],['#]])&gt;PlanmäßigeAnzahlZahlungen,"",ROW()-ROW(ZahlungsZeitplan[[#Headers],['#]])),"")</f>
        <v>220</v>
      </c>
      <c r="C242" s="20">
        <f ca="1">IF(ZahlungsZeitplan[[#This Row],['#]]&lt;&gt;"",EOMONTH(DarlehensAnfangsDatum,ROW(ZahlungsZeitplan[[#This Row],['#]])-ROW(ZahlungsZeitplan[[#Headers],['#]])-2)+DAY(DarlehensAnfangsDatum),"")</f>
        <v>51963</v>
      </c>
      <c r="D242" s="21">
        <f ca="1">IF(ZahlungsZeitplan[[#This Row],['#]]&lt;&gt;"",IF(ROW()-ROW(ZahlungsZeitplan[[#Headers],[ANFANGSSALDO]])=1,DarlehensBetrag,INDEX(ZahlungsZeitplan[ENDSALDO],ROW()-ROW(ZahlungsZeitplan[[#Headers],[ANFANGSSALDO]])-1)),"")</f>
        <v>59336.9108760085</v>
      </c>
      <c r="E242" s="21">
        <f ca="1">IF(ZahlungsZeitplan[[#This Row],['#]]&lt;&gt;"",PlanmäßigeZahlung,"")</f>
        <v>1739.87915394928</v>
      </c>
      <c r="F24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2" s="21">
        <f ca="1">IF(ZahlungsZeitplan[[#This Row],['#]]&lt;&gt;"",ZahlungsZeitplan[[#This Row],[GESAMTZAHLUNG]]-ZahlungsZeitplan[[#This Row],[ZINSEN]],"")</f>
        <v>1467.918312434241</v>
      </c>
      <c r="I242" s="21">
        <f ca="1">IF(ZahlungsZeitplan[[#This Row],['#]]&lt;=($D$17*12),IF(ZahlungsZeitplan[[#This Row],['#]]&lt;&gt;"",ZahlungsZeitplan[[#This Row],[ANFANGSSALDO]]*(ZinsSatz/ZahlungenProJahr),""),IF(ZahlungsZeitplan[[#This Row],['#]]&lt;&gt;"",ZahlungsZeitplan[[#This Row],[ANFANGSSALDO]]*((ZinsSatz+$D$18)/ZahlungenProJahr),""))</f>
        <v>271.96084151503902</v>
      </c>
      <c r="J242" s="21">
        <f ca="1">IF(ZahlungsZeitplan[[#This Row],['#]]&lt;&gt;"",IF(ZahlungsZeitplan[[#This Row],[Zahlungen (Plan)]]+ZahlungsZeitplan[[#This Row],[SONDERZAHLUNG]]&lt;=ZahlungsZeitplan[[#This Row],[ANFANGSSALDO]],ZahlungsZeitplan[[#This Row],[ANFANGSSALDO]]-ZahlungsZeitplan[[#This Row],[KAPITAL]],0),"")</f>
        <v>57868.992563574262</v>
      </c>
      <c r="K242" s="21">
        <f ca="1">IF(ZahlungsZeitplan[[#This Row],['#]]&lt;&gt;"",SUM(INDEX(ZahlungsZeitplan[ZINSEN],1,1):ZahlungsZeitplan[[#This Row],[ZINSEN]]),"")</f>
        <v>140642.40643241591</v>
      </c>
    </row>
    <row r="243" spans="2:11" x14ac:dyDescent="0.25">
      <c r="B243" s="19">
        <f ca="1">IF(DarlehenIstGut,IF(ROW()-ROW(ZahlungsZeitplan[[#Headers],['#]])&gt;PlanmäßigeAnzahlZahlungen,"",ROW()-ROW(ZahlungsZeitplan[[#Headers],['#]])),"")</f>
        <v>221</v>
      </c>
      <c r="C243" s="20">
        <f ca="1">IF(ZahlungsZeitplan[[#This Row],['#]]&lt;&gt;"",EOMONTH(DarlehensAnfangsDatum,ROW(ZahlungsZeitplan[[#This Row],['#]])-ROW(ZahlungsZeitplan[[#Headers],['#]])-2)+DAY(DarlehensAnfangsDatum),"")</f>
        <v>51993</v>
      </c>
      <c r="D243" s="21">
        <f ca="1">IF(ZahlungsZeitplan[[#This Row],['#]]&lt;&gt;"",IF(ROW()-ROW(ZahlungsZeitplan[[#Headers],[ANFANGSSALDO]])=1,DarlehensBetrag,INDEX(ZahlungsZeitplan[ENDSALDO],ROW()-ROW(ZahlungsZeitplan[[#Headers],[ANFANGSSALDO]])-1)),"")</f>
        <v>57868.992563574262</v>
      </c>
      <c r="E243" s="21">
        <f ca="1">IF(ZahlungsZeitplan[[#This Row],['#]]&lt;&gt;"",PlanmäßigeZahlung,"")</f>
        <v>1739.87915394928</v>
      </c>
      <c r="F24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3" s="21">
        <f ca="1">IF(ZahlungsZeitplan[[#This Row],['#]]&lt;&gt;"",ZahlungsZeitplan[[#This Row],[GESAMTZAHLUNG]]-ZahlungsZeitplan[[#This Row],[ZINSEN]],"")</f>
        <v>1474.6462713662313</v>
      </c>
      <c r="I243" s="21">
        <f ca="1">IF(ZahlungsZeitplan[[#This Row],['#]]&lt;=($D$17*12),IF(ZahlungsZeitplan[[#This Row],['#]]&lt;&gt;"",ZahlungsZeitplan[[#This Row],[ANFANGSSALDO]]*(ZinsSatz/ZahlungenProJahr),""),IF(ZahlungsZeitplan[[#This Row],['#]]&lt;&gt;"",ZahlungsZeitplan[[#This Row],[ANFANGSSALDO]]*((ZinsSatz+$D$18)/ZahlungenProJahr),""))</f>
        <v>265.23288258304876</v>
      </c>
      <c r="J243" s="21">
        <f ca="1">IF(ZahlungsZeitplan[[#This Row],['#]]&lt;&gt;"",IF(ZahlungsZeitplan[[#This Row],[Zahlungen (Plan)]]+ZahlungsZeitplan[[#This Row],[SONDERZAHLUNG]]&lt;=ZahlungsZeitplan[[#This Row],[ANFANGSSALDO]],ZahlungsZeitplan[[#This Row],[ANFANGSSALDO]]-ZahlungsZeitplan[[#This Row],[KAPITAL]],0),"")</f>
        <v>56394.346292208029</v>
      </c>
      <c r="K243" s="21">
        <f ca="1">IF(ZahlungsZeitplan[[#This Row],['#]]&lt;&gt;"",SUM(INDEX(ZahlungsZeitplan[ZINSEN],1,1):ZahlungsZeitplan[[#This Row],[ZINSEN]]),"")</f>
        <v>140907.63931499896</v>
      </c>
    </row>
    <row r="244" spans="2:11" x14ac:dyDescent="0.25">
      <c r="B244" s="19">
        <f ca="1">IF(DarlehenIstGut,IF(ROW()-ROW(ZahlungsZeitplan[[#Headers],['#]])&gt;PlanmäßigeAnzahlZahlungen,"",ROW()-ROW(ZahlungsZeitplan[[#Headers],['#]])),"")</f>
        <v>222</v>
      </c>
      <c r="C244" s="20">
        <f ca="1">IF(ZahlungsZeitplan[[#This Row],['#]]&lt;&gt;"",EOMONTH(DarlehensAnfangsDatum,ROW(ZahlungsZeitplan[[#This Row],['#]])-ROW(ZahlungsZeitplan[[#Headers],['#]])-2)+DAY(DarlehensAnfangsDatum),"")</f>
        <v>52024</v>
      </c>
      <c r="D244" s="21">
        <f ca="1">IF(ZahlungsZeitplan[[#This Row],['#]]&lt;&gt;"",IF(ROW()-ROW(ZahlungsZeitplan[[#Headers],[ANFANGSSALDO]])=1,DarlehensBetrag,INDEX(ZahlungsZeitplan[ENDSALDO],ROW()-ROW(ZahlungsZeitplan[[#Headers],[ANFANGSSALDO]])-1)),"")</f>
        <v>56394.346292208029</v>
      </c>
      <c r="E244" s="21">
        <f ca="1">IF(ZahlungsZeitplan[[#This Row],['#]]&lt;&gt;"",PlanmäßigeZahlung,"")</f>
        <v>1739.87915394928</v>
      </c>
      <c r="F24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4" s="21">
        <f ca="1">IF(ZahlungsZeitplan[[#This Row],['#]]&lt;&gt;"",ZahlungsZeitplan[[#This Row],[GESAMTZAHLUNG]]-ZahlungsZeitplan[[#This Row],[ZINSEN]],"")</f>
        <v>1481.4050667766599</v>
      </c>
      <c r="I244" s="21">
        <f ca="1">IF(ZahlungsZeitplan[[#This Row],['#]]&lt;=($D$17*12),IF(ZahlungsZeitplan[[#This Row],['#]]&lt;&gt;"",ZahlungsZeitplan[[#This Row],[ANFANGSSALDO]]*(ZinsSatz/ZahlungenProJahr),""),IF(ZahlungsZeitplan[[#This Row],['#]]&lt;&gt;"",ZahlungsZeitplan[[#This Row],[ANFANGSSALDO]]*((ZinsSatz+$D$18)/ZahlungenProJahr),""))</f>
        <v>258.47408717262016</v>
      </c>
      <c r="J244" s="21">
        <f ca="1">IF(ZahlungsZeitplan[[#This Row],['#]]&lt;&gt;"",IF(ZahlungsZeitplan[[#This Row],[Zahlungen (Plan)]]+ZahlungsZeitplan[[#This Row],[SONDERZAHLUNG]]&lt;=ZahlungsZeitplan[[#This Row],[ANFANGSSALDO]],ZahlungsZeitplan[[#This Row],[ANFANGSSALDO]]-ZahlungsZeitplan[[#This Row],[KAPITAL]],0),"")</f>
        <v>54912.941225431372</v>
      </c>
      <c r="K244" s="21">
        <f ca="1">IF(ZahlungsZeitplan[[#This Row],['#]]&lt;&gt;"",SUM(INDEX(ZahlungsZeitplan[ZINSEN],1,1):ZahlungsZeitplan[[#This Row],[ZINSEN]]),"")</f>
        <v>141166.11340217158</v>
      </c>
    </row>
    <row r="245" spans="2:11" x14ac:dyDescent="0.25">
      <c r="B245" s="19">
        <f ca="1">IF(DarlehenIstGut,IF(ROW()-ROW(ZahlungsZeitplan[[#Headers],['#]])&gt;PlanmäßigeAnzahlZahlungen,"",ROW()-ROW(ZahlungsZeitplan[[#Headers],['#]])),"")</f>
        <v>223</v>
      </c>
      <c r="C245" s="20">
        <f ca="1">IF(ZahlungsZeitplan[[#This Row],['#]]&lt;&gt;"",EOMONTH(DarlehensAnfangsDatum,ROW(ZahlungsZeitplan[[#This Row],['#]])-ROW(ZahlungsZeitplan[[#Headers],['#]])-2)+DAY(DarlehensAnfangsDatum),"")</f>
        <v>52054</v>
      </c>
      <c r="D245" s="21">
        <f ca="1">IF(ZahlungsZeitplan[[#This Row],['#]]&lt;&gt;"",IF(ROW()-ROW(ZahlungsZeitplan[[#Headers],[ANFANGSSALDO]])=1,DarlehensBetrag,INDEX(ZahlungsZeitplan[ENDSALDO],ROW()-ROW(ZahlungsZeitplan[[#Headers],[ANFANGSSALDO]])-1)),"")</f>
        <v>54912.941225431372</v>
      </c>
      <c r="E245" s="21">
        <f ca="1">IF(ZahlungsZeitplan[[#This Row],['#]]&lt;&gt;"",PlanmäßigeZahlung,"")</f>
        <v>1739.87915394928</v>
      </c>
      <c r="F24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5" s="21">
        <f ca="1">IF(ZahlungsZeitplan[[#This Row],['#]]&lt;&gt;"",ZahlungsZeitplan[[#This Row],[GESAMTZAHLUNG]]-ZahlungsZeitplan[[#This Row],[ZINSEN]],"")</f>
        <v>1488.1948399993862</v>
      </c>
      <c r="I245" s="21">
        <f ca="1">IF(ZahlungsZeitplan[[#This Row],['#]]&lt;=($D$17*12),IF(ZahlungsZeitplan[[#This Row],['#]]&lt;&gt;"",ZahlungsZeitplan[[#This Row],[ANFANGSSALDO]]*(ZinsSatz/ZahlungenProJahr),""),IF(ZahlungsZeitplan[[#This Row],['#]]&lt;&gt;"",ZahlungsZeitplan[[#This Row],[ANFANGSSALDO]]*((ZinsSatz+$D$18)/ZahlungenProJahr),""))</f>
        <v>251.68431394989383</v>
      </c>
      <c r="J245" s="21">
        <f ca="1">IF(ZahlungsZeitplan[[#This Row],['#]]&lt;&gt;"",IF(ZahlungsZeitplan[[#This Row],[Zahlungen (Plan)]]+ZahlungsZeitplan[[#This Row],[SONDERZAHLUNG]]&lt;=ZahlungsZeitplan[[#This Row],[ANFANGSSALDO]],ZahlungsZeitplan[[#This Row],[ANFANGSSALDO]]-ZahlungsZeitplan[[#This Row],[KAPITAL]],0),"")</f>
        <v>53424.746385431987</v>
      </c>
      <c r="K245" s="21">
        <f ca="1">IF(ZahlungsZeitplan[[#This Row],['#]]&lt;&gt;"",SUM(INDEX(ZahlungsZeitplan[ZINSEN],1,1):ZahlungsZeitplan[[#This Row],[ZINSEN]]),"")</f>
        <v>141417.79771612148</v>
      </c>
    </row>
    <row r="246" spans="2:11" x14ac:dyDescent="0.25">
      <c r="B246" s="19">
        <f ca="1">IF(DarlehenIstGut,IF(ROW()-ROW(ZahlungsZeitplan[[#Headers],['#]])&gt;PlanmäßigeAnzahlZahlungen,"",ROW()-ROW(ZahlungsZeitplan[[#Headers],['#]])),"")</f>
        <v>224</v>
      </c>
      <c r="C246" s="20">
        <f ca="1">IF(ZahlungsZeitplan[[#This Row],['#]]&lt;&gt;"",EOMONTH(DarlehensAnfangsDatum,ROW(ZahlungsZeitplan[[#This Row],['#]])-ROW(ZahlungsZeitplan[[#Headers],['#]])-2)+DAY(DarlehensAnfangsDatum),"")</f>
        <v>52085</v>
      </c>
      <c r="D246" s="21">
        <f ca="1">IF(ZahlungsZeitplan[[#This Row],['#]]&lt;&gt;"",IF(ROW()-ROW(ZahlungsZeitplan[[#Headers],[ANFANGSSALDO]])=1,DarlehensBetrag,INDEX(ZahlungsZeitplan[ENDSALDO],ROW()-ROW(ZahlungsZeitplan[[#Headers],[ANFANGSSALDO]])-1)),"")</f>
        <v>53424.746385431987</v>
      </c>
      <c r="E246" s="21">
        <f ca="1">IF(ZahlungsZeitplan[[#This Row],['#]]&lt;&gt;"",PlanmäßigeZahlung,"")</f>
        <v>1739.87915394928</v>
      </c>
      <c r="F24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6" s="21">
        <f ca="1">IF(ZahlungsZeitplan[[#This Row],['#]]&lt;&gt;"",ZahlungsZeitplan[[#This Row],[GESAMTZAHLUNG]]-ZahlungsZeitplan[[#This Row],[ZINSEN]],"")</f>
        <v>1495.01573301605</v>
      </c>
      <c r="I246" s="21">
        <f ca="1">IF(ZahlungsZeitplan[[#This Row],['#]]&lt;=($D$17*12),IF(ZahlungsZeitplan[[#This Row],['#]]&lt;&gt;"",ZahlungsZeitplan[[#This Row],[ANFANGSSALDO]]*(ZinsSatz/ZahlungenProJahr),""),IF(ZahlungsZeitplan[[#This Row],['#]]&lt;&gt;"",ZahlungsZeitplan[[#This Row],[ANFANGSSALDO]]*((ZinsSatz+$D$18)/ZahlungenProJahr),""))</f>
        <v>244.86342093322997</v>
      </c>
      <c r="J246" s="21">
        <f ca="1">IF(ZahlungsZeitplan[[#This Row],['#]]&lt;&gt;"",IF(ZahlungsZeitplan[[#This Row],[Zahlungen (Plan)]]+ZahlungsZeitplan[[#This Row],[SONDERZAHLUNG]]&lt;=ZahlungsZeitplan[[#This Row],[ANFANGSSALDO]],ZahlungsZeitplan[[#This Row],[ANFANGSSALDO]]-ZahlungsZeitplan[[#This Row],[KAPITAL]],0),"")</f>
        <v>51929.730652415936</v>
      </c>
      <c r="K246" s="21">
        <f ca="1">IF(ZahlungsZeitplan[[#This Row],['#]]&lt;&gt;"",SUM(INDEX(ZahlungsZeitplan[ZINSEN],1,1):ZahlungsZeitplan[[#This Row],[ZINSEN]]),"")</f>
        <v>141662.6611370547</v>
      </c>
    </row>
    <row r="247" spans="2:11" x14ac:dyDescent="0.25">
      <c r="B247" s="19">
        <f ca="1">IF(DarlehenIstGut,IF(ROW()-ROW(ZahlungsZeitplan[[#Headers],['#]])&gt;PlanmäßigeAnzahlZahlungen,"",ROW()-ROW(ZahlungsZeitplan[[#Headers],['#]])),"")</f>
        <v>225</v>
      </c>
      <c r="C247" s="20">
        <f ca="1">IF(ZahlungsZeitplan[[#This Row],['#]]&lt;&gt;"",EOMONTH(DarlehensAnfangsDatum,ROW(ZahlungsZeitplan[[#This Row],['#]])-ROW(ZahlungsZeitplan[[#Headers],['#]])-2)+DAY(DarlehensAnfangsDatum),"")</f>
        <v>52116</v>
      </c>
      <c r="D247" s="21">
        <f ca="1">IF(ZahlungsZeitplan[[#This Row],['#]]&lt;&gt;"",IF(ROW()-ROW(ZahlungsZeitplan[[#Headers],[ANFANGSSALDO]])=1,DarlehensBetrag,INDEX(ZahlungsZeitplan[ENDSALDO],ROW()-ROW(ZahlungsZeitplan[[#Headers],[ANFANGSSALDO]])-1)),"")</f>
        <v>51929.730652415936</v>
      </c>
      <c r="E247" s="21">
        <f ca="1">IF(ZahlungsZeitplan[[#This Row],['#]]&lt;&gt;"",PlanmäßigeZahlung,"")</f>
        <v>1739.87915394928</v>
      </c>
      <c r="F24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7" s="21">
        <f ca="1">IF(ZahlungsZeitplan[[#This Row],['#]]&lt;&gt;"",ZahlungsZeitplan[[#This Row],[GESAMTZAHLUNG]]-ZahlungsZeitplan[[#This Row],[ZINSEN]],"")</f>
        <v>1501.8678884590402</v>
      </c>
      <c r="I247" s="21">
        <f ca="1">IF(ZahlungsZeitplan[[#This Row],['#]]&lt;=($D$17*12),IF(ZahlungsZeitplan[[#This Row],['#]]&lt;&gt;"",ZahlungsZeitplan[[#This Row],[ANFANGSSALDO]]*(ZinsSatz/ZahlungenProJahr),""),IF(ZahlungsZeitplan[[#This Row],['#]]&lt;&gt;"",ZahlungsZeitplan[[#This Row],[ANFANGSSALDO]]*((ZinsSatz+$D$18)/ZahlungenProJahr),""))</f>
        <v>238.01126549023977</v>
      </c>
      <c r="J247" s="21">
        <f ca="1">IF(ZahlungsZeitplan[[#This Row],['#]]&lt;&gt;"",IF(ZahlungsZeitplan[[#This Row],[Zahlungen (Plan)]]+ZahlungsZeitplan[[#This Row],[SONDERZAHLUNG]]&lt;=ZahlungsZeitplan[[#This Row],[ANFANGSSALDO]],ZahlungsZeitplan[[#This Row],[ANFANGSSALDO]]-ZahlungsZeitplan[[#This Row],[KAPITAL]],0),"")</f>
        <v>50427.862763956895</v>
      </c>
      <c r="K247" s="21">
        <f ca="1">IF(ZahlungsZeitplan[[#This Row],['#]]&lt;&gt;"",SUM(INDEX(ZahlungsZeitplan[ZINSEN],1,1):ZahlungsZeitplan[[#This Row],[ZINSEN]]),"")</f>
        <v>141900.67240254494</v>
      </c>
    </row>
    <row r="248" spans="2:11" x14ac:dyDescent="0.25">
      <c r="B248" s="19">
        <f ca="1">IF(DarlehenIstGut,IF(ROW()-ROW(ZahlungsZeitplan[[#Headers],['#]])&gt;PlanmäßigeAnzahlZahlungen,"",ROW()-ROW(ZahlungsZeitplan[[#Headers],['#]])),"")</f>
        <v>226</v>
      </c>
      <c r="C248" s="20">
        <f ca="1">IF(ZahlungsZeitplan[[#This Row],['#]]&lt;&gt;"",EOMONTH(DarlehensAnfangsDatum,ROW(ZahlungsZeitplan[[#This Row],['#]])-ROW(ZahlungsZeitplan[[#Headers],['#]])-2)+DAY(DarlehensAnfangsDatum),"")</f>
        <v>52146</v>
      </c>
      <c r="D248" s="21">
        <f ca="1">IF(ZahlungsZeitplan[[#This Row],['#]]&lt;&gt;"",IF(ROW()-ROW(ZahlungsZeitplan[[#Headers],[ANFANGSSALDO]])=1,DarlehensBetrag,INDEX(ZahlungsZeitplan[ENDSALDO],ROW()-ROW(ZahlungsZeitplan[[#Headers],[ANFANGSSALDO]])-1)),"")</f>
        <v>50427.862763956895</v>
      </c>
      <c r="E248" s="21">
        <f ca="1">IF(ZahlungsZeitplan[[#This Row],['#]]&lt;&gt;"",PlanmäßigeZahlung,"")</f>
        <v>1739.87915394928</v>
      </c>
      <c r="F24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8" s="21">
        <f ca="1">IF(ZahlungsZeitplan[[#This Row],['#]]&lt;&gt;"",ZahlungsZeitplan[[#This Row],[GESAMTZAHLUNG]]-ZahlungsZeitplan[[#This Row],[ZINSEN]],"")</f>
        <v>1508.7514496144775</v>
      </c>
      <c r="I248" s="21">
        <f ca="1">IF(ZahlungsZeitplan[[#This Row],['#]]&lt;=($D$17*12),IF(ZahlungsZeitplan[[#This Row],['#]]&lt;&gt;"",ZahlungsZeitplan[[#This Row],[ANFANGSSALDO]]*(ZinsSatz/ZahlungenProJahr),""),IF(ZahlungsZeitplan[[#This Row],['#]]&lt;&gt;"",ZahlungsZeitplan[[#This Row],[ANFANGSSALDO]]*((ZinsSatz+$D$18)/ZahlungenProJahr),""))</f>
        <v>231.12770433480247</v>
      </c>
      <c r="J248" s="21">
        <f ca="1">IF(ZahlungsZeitplan[[#This Row],['#]]&lt;&gt;"",IF(ZahlungsZeitplan[[#This Row],[Zahlungen (Plan)]]+ZahlungsZeitplan[[#This Row],[SONDERZAHLUNG]]&lt;=ZahlungsZeitplan[[#This Row],[ANFANGSSALDO]],ZahlungsZeitplan[[#This Row],[ANFANGSSALDO]]-ZahlungsZeitplan[[#This Row],[KAPITAL]],0),"")</f>
        <v>48919.111314342415</v>
      </c>
      <c r="K248" s="21">
        <f ca="1">IF(ZahlungsZeitplan[[#This Row],['#]]&lt;&gt;"",SUM(INDEX(ZahlungsZeitplan[ZINSEN],1,1):ZahlungsZeitplan[[#This Row],[ZINSEN]]),"")</f>
        <v>142131.80010687973</v>
      </c>
    </row>
    <row r="249" spans="2:11" x14ac:dyDescent="0.25">
      <c r="B249" s="19">
        <f ca="1">IF(DarlehenIstGut,IF(ROW()-ROW(ZahlungsZeitplan[[#Headers],['#]])&gt;PlanmäßigeAnzahlZahlungen,"",ROW()-ROW(ZahlungsZeitplan[[#Headers],['#]])),"")</f>
        <v>227</v>
      </c>
      <c r="C249" s="20">
        <f ca="1">IF(ZahlungsZeitplan[[#This Row],['#]]&lt;&gt;"",EOMONTH(DarlehensAnfangsDatum,ROW(ZahlungsZeitplan[[#This Row],['#]])-ROW(ZahlungsZeitplan[[#Headers],['#]])-2)+DAY(DarlehensAnfangsDatum),"")</f>
        <v>52177</v>
      </c>
      <c r="D249" s="21">
        <f ca="1">IF(ZahlungsZeitplan[[#This Row],['#]]&lt;&gt;"",IF(ROW()-ROW(ZahlungsZeitplan[[#Headers],[ANFANGSSALDO]])=1,DarlehensBetrag,INDEX(ZahlungsZeitplan[ENDSALDO],ROW()-ROW(ZahlungsZeitplan[[#Headers],[ANFANGSSALDO]])-1)),"")</f>
        <v>48919.111314342415</v>
      </c>
      <c r="E249" s="21">
        <f ca="1">IF(ZahlungsZeitplan[[#This Row],['#]]&lt;&gt;"",PlanmäßigeZahlung,"")</f>
        <v>1739.87915394928</v>
      </c>
      <c r="F24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49" s="21">
        <f ca="1">IF(ZahlungsZeitplan[[#This Row],['#]]&lt;&gt;"",ZahlungsZeitplan[[#This Row],[GESAMTZAHLUNG]]-ZahlungsZeitplan[[#This Row],[ZINSEN]],"")</f>
        <v>1515.6665604252105</v>
      </c>
      <c r="I249" s="21">
        <f ca="1">IF(ZahlungsZeitplan[[#This Row],['#]]&lt;=($D$17*12),IF(ZahlungsZeitplan[[#This Row],['#]]&lt;&gt;"",ZahlungsZeitplan[[#This Row],[ANFANGSSALDO]]*(ZinsSatz/ZahlungenProJahr),""),IF(ZahlungsZeitplan[[#This Row],['#]]&lt;&gt;"",ZahlungsZeitplan[[#This Row],[ANFANGSSALDO]]*((ZinsSatz+$D$18)/ZahlungenProJahr),""))</f>
        <v>224.21259352406946</v>
      </c>
      <c r="J249" s="21">
        <f ca="1">IF(ZahlungsZeitplan[[#This Row],['#]]&lt;&gt;"",IF(ZahlungsZeitplan[[#This Row],[Zahlungen (Plan)]]+ZahlungsZeitplan[[#This Row],[SONDERZAHLUNG]]&lt;=ZahlungsZeitplan[[#This Row],[ANFANGSSALDO]],ZahlungsZeitplan[[#This Row],[ANFANGSSALDO]]-ZahlungsZeitplan[[#This Row],[KAPITAL]],0),"")</f>
        <v>47403.444753917203</v>
      </c>
      <c r="K249" s="21">
        <f ca="1">IF(ZahlungsZeitplan[[#This Row],['#]]&lt;&gt;"",SUM(INDEX(ZahlungsZeitplan[ZINSEN],1,1):ZahlungsZeitplan[[#This Row],[ZINSEN]]),"")</f>
        <v>142356.01270040381</v>
      </c>
    </row>
    <row r="250" spans="2:11" x14ac:dyDescent="0.25">
      <c r="B250" s="19">
        <f ca="1">IF(DarlehenIstGut,IF(ROW()-ROW(ZahlungsZeitplan[[#Headers],['#]])&gt;PlanmäßigeAnzahlZahlungen,"",ROW()-ROW(ZahlungsZeitplan[[#Headers],['#]])),"")</f>
        <v>228</v>
      </c>
      <c r="C250" s="20">
        <f ca="1">IF(ZahlungsZeitplan[[#This Row],['#]]&lt;&gt;"",EOMONTH(DarlehensAnfangsDatum,ROW(ZahlungsZeitplan[[#This Row],['#]])-ROW(ZahlungsZeitplan[[#Headers],['#]])-2)+DAY(DarlehensAnfangsDatum),"")</f>
        <v>52207</v>
      </c>
      <c r="D250" s="21">
        <f ca="1">IF(ZahlungsZeitplan[[#This Row],['#]]&lt;&gt;"",IF(ROW()-ROW(ZahlungsZeitplan[[#Headers],[ANFANGSSALDO]])=1,DarlehensBetrag,INDEX(ZahlungsZeitplan[ENDSALDO],ROW()-ROW(ZahlungsZeitplan[[#Headers],[ANFANGSSALDO]])-1)),"")</f>
        <v>47403.444753917203</v>
      </c>
      <c r="E250" s="21">
        <f ca="1">IF(ZahlungsZeitplan[[#This Row],['#]]&lt;&gt;"",PlanmäßigeZahlung,"")</f>
        <v>1739.87915394928</v>
      </c>
      <c r="F25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0" s="21">
        <f ca="1">IF(ZahlungsZeitplan[[#This Row],['#]]&lt;&gt;"",ZahlungsZeitplan[[#This Row],[GESAMTZAHLUNG]]-ZahlungsZeitplan[[#This Row],[ZINSEN]],"")</f>
        <v>1522.613365493826</v>
      </c>
      <c r="I250" s="21">
        <f ca="1">IF(ZahlungsZeitplan[[#This Row],['#]]&lt;=($D$17*12),IF(ZahlungsZeitplan[[#This Row],['#]]&lt;&gt;"",ZahlungsZeitplan[[#This Row],[ANFANGSSALDO]]*(ZinsSatz/ZahlungenProJahr),""),IF(ZahlungsZeitplan[[#This Row],['#]]&lt;&gt;"",ZahlungsZeitplan[[#This Row],[ANFANGSSALDO]]*((ZinsSatz+$D$18)/ZahlungenProJahr),""))</f>
        <v>217.2657884554539</v>
      </c>
      <c r="J250" s="21">
        <f ca="1">IF(ZahlungsZeitplan[[#This Row],['#]]&lt;&gt;"",IF(ZahlungsZeitplan[[#This Row],[Zahlungen (Plan)]]+ZahlungsZeitplan[[#This Row],[SONDERZAHLUNG]]&lt;=ZahlungsZeitplan[[#This Row],[ANFANGSSALDO]],ZahlungsZeitplan[[#This Row],[ANFANGSSALDO]]-ZahlungsZeitplan[[#This Row],[KAPITAL]],0),"")</f>
        <v>45880.831388423379</v>
      </c>
      <c r="K250" s="21">
        <f ca="1">IF(ZahlungsZeitplan[[#This Row],['#]]&lt;&gt;"",SUM(INDEX(ZahlungsZeitplan[ZINSEN],1,1):ZahlungsZeitplan[[#This Row],[ZINSEN]]),"")</f>
        <v>142573.27848885927</v>
      </c>
    </row>
    <row r="251" spans="2:11" x14ac:dyDescent="0.25">
      <c r="B251" s="19">
        <f ca="1">IF(DarlehenIstGut,IF(ROW()-ROW(ZahlungsZeitplan[[#Headers],['#]])&gt;PlanmäßigeAnzahlZahlungen,"",ROW()-ROW(ZahlungsZeitplan[[#Headers],['#]])),"")</f>
        <v>229</v>
      </c>
      <c r="C251" s="20">
        <f ca="1">IF(ZahlungsZeitplan[[#This Row],['#]]&lt;&gt;"",EOMONTH(DarlehensAnfangsDatum,ROW(ZahlungsZeitplan[[#This Row],['#]])-ROW(ZahlungsZeitplan[[#Headers],['#]])-2)+DAY(DarlehensAnfangsDatum),"")</f>
        <v>52238</v>
      </c>
      <c r="D251" s="21">
        <f ca="1">IF(ZahlungsZeitplan[[#This Row],['#]]&lt;&gt;"",IF(ROW()-ROW(ZahlungsZeitplan[[#Headers],[ANFANGSSALDO]])=1,DarlehensBetrag,INDEX(ZahlungsZeitplan[ENDSALDO],ROW()-ROW(ZahlungsZeitplan[[#Headers],[ANFANGSSALDO]])-1)),"")</f>
        <v>45880.831388423379</v>
      </c>
      <c r="E251" s="21">
        <f ca="1">IF(ZahlungsZeitplan[[#This Row],['#]]&lt;&gt;"",PlanmäßigeZahlung,"")</f>
        <v>1739.87915394928</v>
      </c>
      <c r="F25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1" s="21">
        <f ca="1">IF(ZahlungsZeitplan[[#This Row],['#]]&lt;&gt;"",ZahlungsZeitplan[[#This Row],[GESAMTZAHLUNG]]-ZahlungsZeitplan[[#This Row],[ZINSEN]],"")</f>
        <v>1529.5920100856729</v>
      </c>
      <c r="I251" s="21">
        <f ca="1">IF(ZahlungsZeitplan[[#This Row],['#]]&lt;=($D$17*12),IF(ZahlungsZeitplan[[#This Row],['#]]&lt;&gt;"",ZahlungsZeitplan[[#This Row],[ANFANGSSALDO]]*(ZinsSatz/ZahlungenProJahr),""),IF(ZahlungsZeitplan[[#This Row],['#]]&lt;&gt;"",ZahlungsZeitplan[[#This Row],[ANFANGSSALDO]]*((ZinsSatz+$D$18)/ZahlungenProJahr),""))</f>
        <v>210.28714386360718</v>
      </c>
      <c r="J251" s="21">
        <f ca="1">IF(ZahlungsZeitplan[[#This Row],['#]]&lt;&gt;"",IF(ZahlungsZeitplan[[#This Row],[Zahlungen (Plan)]]+ZahlungsZeitplan[[#This Row],[SONDERZAHLUNG]]&lt;=ZahlungsZeitplan[[#This Row],[ANFANGSSALDO]],ZahlungsZeitplan[[#This Row],[ANFANGSSALDO]]-ZahlungsZeitplan[[#This Row],[KAPITAL]],0),"")</f>
        <v>44351.239378337705</v>
      </c>
      <c r="K251" s="21">
        <f ca="1">IF(ZahlungsZeitplan[[#This Row],['#]]&lt;&gt;"",SUM(INDEX(ZahlungsZeitplan[ZINSEN],1,1):ZahlungsZeitplan[[#This Row],[ZINSEN]]),"")</f>
        <v>142783.56563272289</v>
      </c>
    </row>
    <row r="252" spans="2:11" x14ac:dyDescent="0.25">
      <c r="B252" s="19">
        <f ca="1">IF(DarlehenIstGut,IF(ROW()-ROW(ZahlungsZeitplan[[#Headers],['#]])&gt;PlanmäßigeAnzahlZahlungen,"",ROW()-ROW(ZahlungsZeitplan[[#Headers],['#]])),"")</f>
        <v>230</v>
      </c>
      <c r="C252" s="20">
        <f ca="1">IF(ZahlungsZeitplan[[#This Row],['#]]&lt;&gt;"",EOMONTH(DarlehensAnfangsDatum,ROW(ZahlungsZeitplan[[#This Row],['#]])-ROW(ZahlungsZeitplan[[#Headers],['#]])-2)+DAY(DarlehensAnfangsDatum),"")</f>
        <v>52269</v>
      </c>
      <c r="D252" s="21">
        <f ca="1">IF(ZahlungsZeitplan[[#This Row],['#]]&lt;&gt;"",IF(ROW()-ROW(ZahlungsZeitplan[[#Headers],[ANFANGSSALDO]])=1,DarlehensBetrag,INDEX(ZahlungsZeitplan[ENDSALDO],ROW()-ROW(ZahlungsZeitplan[[#Headers],[ANFANGSSALDO]])-1)),"")</f>
        <v>44351.239378337705</v>
      </c>
      <c r="E252" s="21">
        <f ca="1">IF(ZahlungsZeitplan[[#This Row],['#]]&lt;&gt;"",PlanmäßigeZahlung,"")</f>
        <v>1739.87915394928</v>
      </c>
      <c r="F25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2" s="21">
        <f ca="1">IF(ZahlungsZeitplan[[#This Row],['#]]&lt;&gt;"",ZahlungsZeitplan[[#This Row],[GESAMTZAHLUNG]]-ZahlungsZeitplan[[#This Row],[ZINSEN]],"")</f>
        <v>1536.6026401318989</v>
      </c>
      <c r="I252" s="21">
        <f ca="1">IF(ZahlungsZeitplan[[#This Row],['#]]&lt;=($D$17*12),IF(ZahlungsZeitplan[[#This Row],['#]]&lt;&gt;"",ZahlungsZeitplan[[#This Row],[ANFANGSSALDO]]*(ZinsSatz/ZahlungenProJahr),""),IF(ZahlungsZeitplan[[#This Row],['#]]&lt;&gt;"",ZahlungsZeitplan[[#This Row],[ANFANGSSALDO]]*((ZinsSatz+$D$18)/ZahlungenProJahr),""))</f>
        <v>203.27651381738119</v>
      </c>
      <c r="J252" s="21">
        <f ca="1">IF(ZahlungsZeitplan[[#This Row],['#]]&lt;&gt;"",IF(ZahlungsZeitplan[[#This Row],[Zahlungen (Plan)]]+ZahlungsZeitplan[[#This Row],[SONDERZAHLUNG]]&lt;=ZahlungsZeitplan[[#This Row],[ANFANGSSALDO]],ZahlungsZeitplan[[#This Row],[ANFANGSSALDO]]-ZahlungsZeitplan[[#This Row],[KAPITAL]],0),"")</f>
        <v>42814.636738205809</v>
      </c>
      <c r="K252" s="21">
        <f ca="1">IF(ZahlungsZeitplan[[#This Row],['#]]&lt;&gt;"",SUM(INDEX(ZahlungsZeitplan[ZINSEN],1,1):ZahlungsZeitplan[[#This Row],[ZINSEN]]),"")</f>
        <v>142986.84214654026</v>
      </c>
    </row>
    <row r="253" spans="2:11" x14ac:dyDescent="0.25">
      <c r="B253" s="19">
        <f ca="1">IF(DarlehenIstGut,IF(ROW()-ROW(ZahlungsZeitplan[[#Headers],['#]])&gt;PlanmäßigeAnzahlZahlungen,"",ROW()-ROW(ZahlungsZeitplan[[#Headers],['#]])),"")</f>
        <v>231</v>
      </c>
      <c r="C253" s="20">
        <f ca="1">IF(ZahlungsZeitplan[[#This Row],['#]]&lt;&gt;"",EOMONTH(DarlehensAnfangsDatum,ROW(ZahlungsZeitplan[[#This Row],['#]])-ROW(ZahlungsZeitplan[[#Headers],['#]])-2)+DAY(DarlehensAnfangsDatum),"")</f>
        <v>52297</v>
      </c>
      <c r="D253" s="21">
        <f ca="1">IF(ZahlungsZeitplan[[#This Row],['#]]&lt;&gt;"",IF(ROW()-ROW(ZahlungsZeitplan[[#Headers],[ANFANGSSALDO]])=1,DarlehensBetrag,INDEX(ZahlungsZeitplan[ENDSALDO],ROW()-ROW(ZahlungsZeitplan[[#Headers],[ANFANGSSALDO]])-1)),"")</f>
        <v>42814.636738205809</v>
      </c>
      <c r="E253" s="21">
        <f ca="1">IF(ZahlungsZeitplan[[#This Row],['#]]&lt;&gt;"",PlanmäßigeZahlung,"")</f>
        <v>1739.87915394928</v>
      </c>
      <c r="F253"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3"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3" s="21">
        <f ca="1">IF(ZahlungsZeitplan[[#This Row],['#]]&lt;&gt;"",ZahlungsZeitplan[[#This Row],[GESAMTZAHLUNG]]-ZahlungsZeitplan[[#This Row],[ZINSEN]],"")</f>
        <v>1543.6454022325033</v>
      </c>
      <c r="I253" s="21">
        <f ca="1">IF(ZahlungsZeitplan[[#This Row],['#]]&lt;=($D$17*12),IF(ZahlungsZeitplan[[#This Row],['#]]&lt;&gt;"",ZahlungsZeitplan[[#This Row],[ANFANGSSALDO]]*(ZinsSatz/ZahlungenProJahr),""),IF(ZahlungsZeitplan[[#This Row],['#]]&lt;&gt;"",ZahlungsZeitplan[[#This Row],[ANFANGSSALDO]]*((ZinsSatz+$D$18)/ZahlungenProJahr),""))</f>
        <v>196.23375171677665</v>
      </c>
      <c r="J253" s="21">
        <f ca="1">IF(ZahlungsZeitplan[[#This Row],['#]]&lt;&gt;"",IF(ZahlungsZeitplan[[#This Row],[Zahlungen (Plan)]]+ZahlungsZeitplan[[#This Row],[SONDERZAHLUNG]]&lt;=ZahlungsZeitplan[[#This Row],[ANFANGSSALDO]],ZahlungsZeitplan[[#This Row],[ANFANGSSALDO]]-ZahlungsZeitplan[[#This Row],[KAPITAL]],0),"")</f>
        <v>41270.991335973304</v>
      </c>
      <c r="K253" s="21">
        <f ca="1">IF(ZahlungsZeitplan[[#This Row],['#]]&lt;&gt;"",SUM(INDEX(ZahlungsZeitplan[ZINSEN],1,1):ZahlungsZeitplan[[#This Row],[ZINSEN]]),"")</f>
        <v>143183.07589825706</v>
      </c>
    </row>
    <row r="254" spans="2:11" x14ac:dyDescent="0.25">
      <c r="B254" s="19">
        <f ca="1">IF(DarlehenIstGut,IF(ROW()-ROW(ZahlungsZeitplan[[#Headers],['#]])&gt;PlanmäßigeAnzahlZahlungen,"",ROW()-ROW(ZahlungsZeitplan[[#Headers],['#]])),"")</f>
        <v>232</v>
      </c>
      <c r="C254" s="20">
        <f ca="1">IF(ZahlungsZeitplan[[#This Row],['#]]&lt;&gt;"",EOMONTH(DarlehensAnfangsDatum,ROW(ZahlungsZeitplan[[#This Row],['#]])-ROW(ZahlungsZeitplan[[#Headers],['#]])-2)+DAY(DarlehensAnfangsDatum),"")</f>
        <v>52328</v>
      </c>
      <c r="D254" s="21">
        <f ca="1">IF(ZahlungsZeitplan[[#This Row],['#]]&lt;&gt;"",IF(ROW()-ROW(ZahlungsZeitplan[[#Headers],[ANFANGSSALDO]])=1,DarlehensBetrag,INDEX(ZahlungsZeitplan[ENDSALDO],ROW()-ROW(ZahlungsZeitplan[[#Headers],[ANFANGSSALDO]])-1)),"")</f>
        <v>41270.991335973304</v>
      </c>
      <c r="E254" s="21">
        <f ca="1">IF(ZahlungsZeitplan[[#This Row],['#]]&lt;&gt;"",PlanmäßigeZahlung,"")</f>
        <v>1739.87915394928</v>
      </c>
      <c r="F254"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4"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4" s="21">
        <f ca="1">IF(ZahlungsZeitplan[[#This Row],['#]]&lt;&gt;"",ZahlungsZeitplan[[#This Row],[GESAMTZAHLUNG]]-ZahlungsZeitplan[[#This Row],[ZINSEN]],"")</f>
        <v>1550.7204436594022</v>
      </c>
      <c r="I254" s="21">
        <f ca="1">IF(ZahlungsZeitplan[[#This Row],['#]]&lt;=($D$17*12),IF(ZahlungsZeitplan[[#This Row],['#]]&lt;&gt;"",ZahlungsZeitplan[[#This Row],[ANFANGSSALDO]]*(ZinsSatz/ZahlungenProJahr),""),IF(ZahlungsZeitplan[[#This Row],['#]]&lt;&gt;"",ZahlungsZeitplan[[#This Row],[ANFANGSSALDO]]*((ZinsSatz+$D$18)/ZahlungenProJahr),""))</f>
        <v>189.15871028987769</v>
      </c>
      <c r="J254" s="21">
        <f ca="1">IF(ZahlungsZeitplan[[#This Row],['#]]&lt;&gt;"",IF(ZahlungsZeitplan[[#This Row],[Zahlungen (Plan)]]+ZahlungsZeitplan[[#This Row],[SONDERZAHLUNG]]&lt;=ZahlungsZeitplan[[#This Row],[ANFANGSSALDO]],ZahlungsZeitplan[[#This Row],[ANFANGSSALDO]]-ZahlungsZeitplan[[#This Row],[KAPITAL]],0),"")</f>
        <v>39720.2708923139</v>
      </c>
      <c r="K254" s="21">
        <f ca="1">IF(ZahlungsZeitplan[[#This Row],['#]]&lt;&gt;"",SUM(INDEX(ZahlungsZeitplan[ZINSEN],1,1):ZahlungsZeitplan[[#This Row],[ZINSEN]]),"")</f>
        <v>143372.23460854695</v>
      </c>
    </row>
    <row r="255" spans="2:11" x14ac:dyDescent="0.25">
      <c r="B255" s="19">
        <f ca="1">IF(DarlehenIstGut,IF(ROW()-ROW(ZahlungsZeitplan[[#Headers],['#]])&gt;PlanmäßigeAnzahlZahlungen,"",ROW()-ROW(ZahlungsZeitplan[[#Headers],['#]])),"")</f>
        <v>233</v>
      </c>
      <c r="C255" s="20">
        <f ca="1">IF(ZahlungsZeitplan[[#This Row],['#]]&lt;&gt;"",EOMONTH(DarlehensAnfangsDatum,ROW(ZahlungsZeitplan[[#This Row],['#]])-ROW(ZahlungsZeitplan[[#Headers],['#]])-2)+DAY(DarlehensAnfangsDatum),"")</f>
        <v>52358</v>
      </c>
      <c r="D255" s="21">
        <f ca="1">IF(ZahlungsZeitplan[[#This Row],['#]]&lt;&gt;"",IF(ROW()-ROW(ZahlungsZeitplan[[#Headers],[ANFANGSSALDO]])=1,DarlehensBetrag,INDEX(ZahlungsZeitplan[ENDSALDO],ROW()-ROW(ZahlungsZeitplan[[#Headers],[ANFANGSSALDO]])-1)),"")</f>
        <v>39720.2708923139</v>
      </c>
      <c r="E255" s="21">
        <f ca="1">IF(ZahlungsZeitplan[[#This Row],['#]]&lt;&gt;"",PlanmäßigeZahlung,"")</f>
        <v>1739.87915394928</v>
      </c>
      <c r="F255"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5"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5" s="21">
        <f ca="1">IF(ZahlungsZeitplan[[#This Row],['#]]&lt;&gt;"",ZahlungsZeitplan[[#This Row],[GESAMTZAHLUNG]]-ZahlungsZeitplan[[#This Row],[ZINSEN]],"")</f>
        <v>1557.827912359508</v>
      </c>
      <c r="I255" s="21">
        <f ca="1">IF(ZahlungsZeitplan[[#This Row],['#]]&lt;=($D$17*12),IF(ZahlungsZeitplan[[#This Row],['#]]&lt;&gt;"",ZahlungsZeitplan[[#This Row],[ANFANGSSALDO]]*(ZinsSatz/ZahlungenProJahr),""),IF(ZahlungsZeitplan[[#This Row],['#]]&lt;&gt;"",ZahlungsZeitplan[[#This Row],[ANFANGSSALDO]]*((ZinsSatz+$D$18)/ZahlungenProJahr),""))</f>
        <v>182.05124158977208</v>
      </c>
      <c r="J255" s="21">
        <f ca="1">IF(ZahlungsZeitplan[[#This Row],['#]]&lt;&gt;"",IF(ZahlungsZeitplan[[#This Row],[Zahlungen (Plan)]]+ZahlungsZeitplan[[#This Row],[SONDERZAHLUNG]]&lt;=ZahlungsZeitplan[[#This Row],[ANFANGSSALDO]],ZahlungsZeitplan[[#This Row],[ANFANGSSALDO]]-ZahlungsZeitplan[[#This Row],[KAPITAL]],0),"")</f>
        <v>38162.442979954394</v>
      </c>
      <c r="K255" s="21">
        <f ca="1">IF(ZahlungsZeitplan[[#This Row],['#]]&lt;&gt;"",SUM(INDEX(ZahlungsZeitplan[ZINSEN],1,1):ZahlungsZeitplan[[#This Row],[ZINSEN]]),"")</f>
        <v>143554.28585013672</v>
      </c>
    </row>
    <row r="256" spans="2:11" x14ac:dyDescent="0.25">
      <c r="B256" s="19">
        <f ca="1">IF(DarlehenIstGut,IF(ROW()-ROW(ZahlungsZeitplan[[#Headers],['#]])&gt;PlanmäßigeAnzahlZahlungen,"",ROW()-ROW(ZahlungsZeitplan[[#Headers],['#]])),"")</f>
        <v>234</v>
      </c>
      <c r="C256" s="20">
        <f ca="1">IF(ZahlungsZeitplan[[#This Row],['#]]&lt;&gt;"",EOMONTH(DarlehensAnfangsDatum,ROW(ZahlungsZeitplan[[#This Row],['#]])-ROW(ZahlungsZeitplan[[#Headers],['#]])-2)+DAY(DarlehensAnfangsDatum),"")</f>
        <v>52389</v>
      </c>
      <c r="D256" s="21">
        <f ca="1">IF(ZahlungsZeitplan[[#This Row],['#]]&lt;&gt;"",IF(ROW()-ROW(ZahlungsZeitplan[[#Headers],[ANFANGSSALDO]])=1,DarlehensBetrag,INDEX(ZahlungsZeitplan[ENDSALDO],ROW()-ROW(ZahlungsZeitplan[[#Headers],[ANFANGSSALDO]])-1)),"")</f>
        <v>38162.442979954394</v>
      </c>
      <c r="E256" s="21">
        <f ca="1">IF(ZahlungsZeitplan[[#This Row],['#]]&lt;&gt;"",PlanmäßigeZahlung,"")</f>
        <v>1739.87915394928</v>
      </c>
      <c r="F256"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6"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6" s="21">
        <f ca="1">IF(ZahlungsZeitplan[[#This Row],['#]]&lt;&gt;"",ZahlungsZeitplan[[#This Row],[GESAMTZAHLUNG]]-ZahlungsZeitplan[[#This Row],[ZINSEN]],"")</f>
        <v>1564.9679569578223</v>
      </c>
      <c r="I256" s="21">
        <f ca="1">IF(ZahlungsZeitplan[[#This Row],['#]]&lt;=($D$17*12),IF(ZahlungsZeitplan[[#This Row],['#]]&lt;&gt;"",ZahlungsZeitplan[[#This Row],[ANFANGSSALDO]]*(ZinsSatz/ZahlungenProJahr),""),IF(ZahlungsZeitplan[[#This Row],['#]]&lt;&gt;"",ZahlungsZeitplan[[#This Row],[ANFANGSSALDO]]*((ZinsSatz+$D$18)/ZahlungenProJahr),""))</f>
        <v>174.91119699145767</v>
      </c>
      <c r="J256" s="21">
        <f ca="1">IF(ZahlungsZeitplan[[#This Row],['#]]&lt;&gt;"",IF(ZahlungsZeitplan[[#This Row],[Zahlungen (Plan)]]+ZahlungsZeitplan[[#This Row],[SONDERZAHLUNG]]&lt;=ZahlungsZeitplan[[#This Row],[ANFANGSSALDO]],ZahlungsZeitplan[[#This Row],[ANFANGSSALDO]]-ZahlungsZeitplan[[#This Row],[KAPITAL]],0),"")</f>
        <v>36597.475022996572</v>
      </c>
      <c r="K256" s="21">
        <f ca="1">IF(ZahlungsZeitplan[[#This Row],['#]]&lt;&gt;"",SUM(INDEX(ZahlungsZeitplan[ZINSEN],1,1):ZahlungsZeitplan[[#This Row],[ZINSEN]]),"")</f>
        <v>143729.19704712817</v>
      </c>
    </row>
    <row r="257" spans="2:11" x14ac:dyDescent="0.25">
      <c r="B257" s="19">
        <f ca="1">IF(DarlehenIstGut,IF(ROW()-ROW(ZahlungsZeitplan[[#Headers],['#]])&gt;PlanmäßigeAnzahlZahlungen,"",ROW()-ROW(ZahlungsZeitplan[[#Headers],['#]])),"")</f>
        <v>235</v>
      </c>
      <c r="C257" s="20">
        <f ca="1">IF(ZahlungsZeitplan[[#This Row],['#]]&lt;&gt;"",EOMONTH(DarlehensAnfangsDatum,ROW(ZahlungsZeitplan[[#This Row],['#]])-ROW(ZahlungsZeitplan[[#Headers],['#]])-2)+DAY(DarlehensAnfangsDatum),"")</f>
        <v>52419</v>
      </c>
      <c r="D257" s="21">
        <f ca="1">IF(ZahlungsZeitplan[[#This Row],['#]]&lt;&gt;"",IF(ROW()-ROW(ZahlungsZeitplan[[#Headers],[ANFANGSSALDO]])=1,DarlehensBetrag,INDEX(ZahlungsZeitplan[ENDSALDO],ROW()-ROW(ZahlungsZeitplan[[#Headers],[ANFANGSSALDO]])-1)),"")</f>
        <v>36597.475022996572</v>
      </c>
      <c r="E257" s="21">
        <f ca="1">IF(ZahlungsZeitplan[[#This Row],['#]]&lt;&gt;"",PlanmäßigeZahlung,"")</f>
        <v>1739.87915394928</v>
      </c>
      <c r="F257"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7"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7" s="21">
        <f ca="1">IF(ZahlungsZeitplan[[#This Row],['#]]&lt;&gt;"",ZahlungsZeitplan[[#This Row],[GESAMTZAHLUNG]]-ZahlungsZeitplan[[#This Row],[ZINSEN]],"")</f>
        <v>1572.1407267605457</v>
      </c>
      <c r="I257" s="21">
        <f ca="1">IF(ZahlungsZeitplan[[#This Row],['#]]&lt;=($D$17*12),IF(ZahlungsZeitplan[[#This Row],['#]]&lt;&gt;"",ZahlungsZeitplan[[#This Row],[ANFANGSSALDO]]*(ZinsSatz/ZahlungenProJahr),""),IF(ZahlungsZeitplan[[#This Row],['#]]&lt;&gt;"",ZahlungsZeitplan[[#This Row],[ANFANGSSALDO]]*((ZinsSatz+$D$18)/ZahlungenProJahr),""))</f>
        <v>167.73842718873433</v>
      </c>
      <c r="J257" s="21">
        <f ca="1">IF(ZahlungsZeitplan[[#This Row],['#]]&lt;&gt;"",IF(ZahlungsZeitplan[[#This Row],[Zahlungen (Plan)]]+ZahlungsZeitplan[[#This Row],[SONDERZAHLUNG]]&lt;=ZahlungsZeitplan[[#This Row],[ANFANGSSALDO]],ZahlungsZeitplan[[#This Row],[ANFANGSSALDO]]-ZahlungsZeitplan[[#This Row],[KAPITAL]],0),"")</f>
        <v>35025.334296236026</v>
      </c>
      <c r="K257" s="21">
        <f ca="1">IF(ZahlungsZeitplan[[#This Row],['#]]&lt;&gt;"",SUM(INDEX(ZahlungsZeitplan[ZINSEN],1,1):ZahlungsZeitplan[[#This Row],[ZINSEN]]),"")</f>
        <v>143896.93547431691</v>
      </c>
    </row>
    <row r="258" spans="2:11" x14ac:dyDescent="0.25">
      <c r="B258" s="19">
        <f ca="1">IF(DarlehenIstGut,IF(ROW()-ROW(ZahlungsZeitplan[[#Headers],['#]])&gt;PlanmäßigeAnzahlZahlungen,"",ROW()-ROW(ZahlungsZeitplan[[#Headers],['#]])),"")</f>
        <v>236</v>
      </c>
      <c r="C258" s="20">
        <f ca="1">IF(ZahlungsZeitplan[[#This Row],['#]]&lt;&gt;"",EOMONTH(DarlehensAnfangsDatum,ROW(ZahlungsZeitplan[[#This Row],['#]])-ROW(ZahlungsZeitplan[[#Headers],['#]])-2)+DAY(DarlehensAnfangsDatum),"")</f>
        <v>52450</v>
      </c>
      <c r="D258" s="21">
        <f ca="1">IF(ZahlungsZeitplan[[#This Row],['#]]&lt;&gt;"",IF(ROW()-ROW(ZahlungsZeitplan[[#Headers],[ANFANGSSALDO]])=1,DarlehensBetrag,INDEX(ZahlungsZeitplan[ENDSALDO],ROW()-ROW(ZahlungsZeitplan[[#Headers],[ANFANGSSALDO]])-1)),"")</f>
        <v>35025.334296236026</v>
      </c>
      <c r="E258" s="21">
        <f ca="1">IF(ZahlungsZeitplan[[#This Row],['#]]&lt;&gt;"",PlanmäßigeZahlung,"")</f>
        <v>1739.87915394928</v>
      </c>
      <c r="F258"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8"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8" s="21">
        <f ca="1">IF(ZahlungsZeitplan[[#This Row],['#]]&lt;&gt;"",ZahlungsZeitplan[[#This Row],[GESAMTZAHLUNG]]-ZahlungsZeitplan[[#This Row],[ZINSEN]],"")</f>
        <v>1579.3463717581981</v>
      </c>
      <c r="I258" s="21">
        <f ca="1">IF(ZahlungsZeitplan[[#This Row],['#]]&lt;=($D$17*12),IF(ZahlungsZeitplan[[#This Row],['#]]&lt;&gt;"",ZahlungsZeitplan[[#This Row],[ANFANGSSALDO]]*(ZinsSatz/ZahlungenProJahr),""),IF(ZahlungsZeitplan[[#This Row],['#]]&lt;&gt;"",ZahlungsZeitplan[[#This Row],[ANFANGSSALDO]]*((ZinsSatz+$D$18)/ZahlungenProJahr),""))</f>
        <v>160.53278219108182</v>
      </c>
      <c r="J258" s="21">
        <f ca="1">IF(ZahlungsZeitplan[[#This Row],['#]]&lt;&gt;"",IF(ZahlungsZeitplan[[#This Row],[Zahlungen (Plan)]]+ZahlungsZeitplan[[#This Row],[SONDERZAHLUNG]]&lt;=ZahlungsZeitplan[[#This Row],[ANFANGSSALDO]],ZahlungsZeitplan[[#This Row],[ANFANGSSALDO]]-ZahlungsZeitplan[[#This Row],[KAPITAL]],0),"")</f>
        <v>33445.987924477828</v>
      </c>
      <c r="K258" s="21">
        <f ca="1">IF(ZahlungsZeitplan[[#This Row],['#]]&lt;&gt;"",SUM(INDEX(ZahlungsZeitplan[ZINSEN],1,1):ZahlungsZeitplan[[#This Row],[ZINSEN]]),"")</f>
        <v>144057.468256508</v>
      </c>
    </row>
    <row r="259" spans="2:11" x14ac:dyDescent="0.25">
      <c r="B259" s="19">
        <f ca="1">IF(DarlehenIstGut,IF(ROW()-ROW(ZahlungsZeitplan[[#Headers],['#]])&gt;PlanmäßigeAnzahlZahlungen,"",ROW()-ROW(ZahlungsZeitplan[[#Headers],['#]])),"")</f>
        <v>237</v>
      </c>
      <c r="C259" s="20">
        <f ca="1">IF(ZahlungsZeitplan[[#This Row],['#]]&lt;&gt;"",EOMONTH(DarlehensAnfangsDatum,ROW(ZahlungsZeitplan[[#This Row],['#]])-ROW(ZahlungsZeitplan[[#Headers],['#]])-2)+DAY(DarlehensAnfangsDatum),"")</f>
        <v>52481</v>
      </c>
      <c r="D259" s="21">
        <f ca="1">IF(ZahlungsZeitplan[[#This Row],['#]]&lt;&gt;"",IF(ROW()-ROW(ZahlungsZeitplan[[#Headers],[ANFANGSSALDO]])=1,DarlehensBetrag,INDEX(ZahlungsZeitplan[ENDSALDO],ROW()-ROW(ZahlungsZeitplan[[#Headers],[ANFANGSSALDO]])-1)),"")</f>
        <v>33445.987924477828</v>
      </c>
      <c r="E259" s="21">
        <f ca="1">IF(ZahlungsZeitplan[[#This Row],['#]]&lt;&gt;"",PlanmäßigeZahlung,"")</f>
        <v>1739.87915394928</v>
      </c>
      <c r="F259"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9"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59" s="21">
        <f ca="1">IF(ZahlungsZeitplan[[#This Row],['#]]&lt;&gt;"",ZahlungsZeitplan[[#This Row],[GESAMTZAHLUNG]]-ZahlungsZeitplan[[#This Row],[ZINSEN]],"")</f>
        <v>1586.5850426287566</v>
      </c>
      <c r="I259" s="21">
        <f ca="1">IF(ZahlungsZeitplan[[#This Row],['#]]&lt;=($D$17*12),IF(ZahlungsZeitplan[[#This Row],['#]]&lt;&gt;"",ZahlungsZeitplan[[#This Row],[ANFANGSSALDO]]*(ZinsSatz/ZahlungenProJahr),""),IF(ZahlungsZeitplan[[#This Row],['#]]&lt;&gt;"",ZahlungsZeitplan[[#This Row],[ANFANGSSALDO]]*((ZinsSatz+$D$18)/ZahlungenProJahr),""))</f>
        <v>153.2941113205234</v>
      </c>
      <c r="J259" s="21">
        <f ca="1">IF(ZahlungsZeitplan[[#This Row],['#]]&lt;&gt;"",IF(ZahlungsZeitplan[[#This Row],[Zahlungen (Plan)]]+ZahlungsZeitplan[[#This Row],[SONDERZAHLUNG]]&lt;=ZahlungsZeitplan[[#This Row],[ANFANGSSALDO]],ZahlungsZeitplan[[#This Row],[ANFANGSSALDO]]-ZahlungsZeitplan[[#This Row],[KAPITAL]],0),"")</f>
        <v>31859.40288184907</v>
      </c>
      <c r="K259" s="21">
        <f ca="1">IF(ZahlungsZeitplan[[#This Row],['#]]&lt;&gt;"",SUM(INDEX(ZahlungsZeitplan[ZINSEN],1,1):ZahlungsZeitplan[[#This Row],[ZINSEN]]),"")</f>
        <v>144210.76236782852</v>
      </c>
    </row>
    <row r="260" spans="2:11" x14ac:dyDescent="0.25">
      <c r="B260" s="19">
        <f ca="1">IF(DarlehenIstGut,IF(ROW()-ROW(ZahlungsZeitplan[[#Headers],['#]])&gt;PlanmäßigeAnzahlZahlungen,"",ROW()-ROW(ZahlungsZeitplan[[#Headers],['#]])),"")</f>
        <v>238</v>
      </c>
      <c r="C260" s="20">
        <f ca="1">IF(ZahlungsZeitplan[[#This Row],['#]]&lt;&gt;"",EOMONTH(DarlehensAnfangsDatum,ROW(ZahlungsZeitplan[[#This Row],['#]])-ROW(ZahlungsZeitplan[[#Headers],['#]])-2)+DAY(DarlehensAnfangsDatum),"")</f>
        <v>52511</v>
      </c>
      <c r="D260" s="21">
        <f ca="1">IF(ZahlungsZeitplan[[#This Row],['#]]&lt;&gt;"",IF(ROW()-ROW(ZahlungsZeitplan[[#Headers],[ANFANGSSALDO]])=1,DarlehensBetrag,INDEX(ZahlungsZeitplan[ENDSALDO],ROW()-ROW(ZahlungsZeitplan[[#Headers],[ANFANGSSALDO]])-1)),"")</f>
        <v>31859.40288184907</v>
      </c>
      <c r="E260" s="21">
        <f ca="1">IF(ZahlungsZeitplan[[#This Row],['#]]&lt;&gt;"",PlanmäßigeZahlung,"")</f>
        <v>1739.87915394928</v>
      </c>
      <c r="F260"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60"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60" s="21">
        <f ca="1">IF(ZahlungsZeitplan[[#This Row],['#]]&lt;&gt;"",ZahlungsZeitplan[[#This Row],[GESAMTZAHLUNG]]-ZahlungsZeitplan[[#This Row],[ZINSEN]],"")</f>
        <v>1593.8568907408051</v>
      </c>
      <c r="I260" s="21">
        <f ca="1">IF(ZahlungsZeitplan[[#This Row],['#]]&lt;=($D$17*12),IF(ZahlungsZeitplan[[#This Row],['#]]&lt;&gt;"",ZahlungsZeitplan[[#This Row],[ANFANGSSALDO]]*(ZinsSatz/ZahlungenProJahr),""),IF(ZahlungsZeitplan[[#This Row],['#]]&lt;&gt;"",ZahlungsZeitplan[[#This Row],[ANFANGSSALDO]]*((ZinsSatz+$D$18)/ZahlungenProJahr),""))</f>
        <v>146.02226320847493</v>
      </c>
      <c r="J260" s="21">
        <f ca="1">IF(ZahlungsZeitplan[[#This Row],['#]]&lt;&gt;"",IF(ZahlungsZeitplan[[#This Row],[Zahlungen (Plan)]]+ZahlungsZeitplan[[#This Row],[SONDERZAHLUNG]]&lt;=ZahlungsZeitplan[[#This Row],[ANFANGSSALDO]],ZahlungsZeitplan[[#This Row],[ANFANGSSALDO]]-ZahlungsZeitplan[[#This Row],[KAPITAL]],0),"")</f>
        <v>30265.545991108265</v>
      </c>
      <c r="K260" s="21">
        <f ca="1">IF(ZahlungsZeitplan[[#This Row],['#]]&lt;&gt;"",SUM(INDEX(ZahlungsZeitplan[ZINSEN],1,1):ZahlungsZeitplan[[#This Row],[ZINSEN]]),"")</f>
        <v>144356.78463103698</v>
      </c>
    </row>
    <row r="261" spans="2:11" x14ac:dyDescent="0.25">
      <c r="B261" s="19">
        <f ca="1">IF(DarlehenIstGut,IF(ROW()-ROW(ZahlungsZeitplan[[#Headers],['#]])&gt;PlanmäßigeAnzahlZahlungen,"",ROW()-ROW(ZahlungsZeitplan[[#Headers],['#]])),"")</f>
        <v>239</v>
      </c>
      <c r="C261" s="20">
        <f ca="1">IF(ZahlungsZeitplan[[#This Row],['#]]&lt;&gt;"",EOMONTH(DarlehensAnfangsDatum,ROW(ZahlungsZeitplan[[#This Row],['#]])-ROW(ZahlungsZeitplan[[#Headers],['#]])-2)+DAY(DarlehensAnfangsDatum),"")</f>
        <v>52542</v>
      </c>
      <c r="D261" s="21">
        <f ca="1">IF(ZahlungsZeitplan[[#This Row],['#]]&lt;&gt;"",IF(ROW()-ROW(ZahlungsZeitplan[[#Headers],[ANFANGSSALDO]])=1,DarlehensBetrag,INDEX(ZahlungsZeitplan[ENDSALDO],ROW()-ROW(ZahlungsZeitplan[[#Headers],[ANFANGSSALDO]])-1)),"")</f>
        <v>30265.545991108265</v>
      </c>
      <c r="E261" s="21">
        <f ca="1">IF(ZahlungsZeitplan[[#This Row],['#]]&lt;&gt;"",PlanmäßigeZahlung,"")</f>
        <v>1739.87915394928</v>
      </c>
      <c r="F261"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61"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61" s="21">
        <f ca="1">IF(ZahlungsZeitplan[[#This Row],['#]]&lt;&gt;"",ZahlungsZeitplan[[#This Row],[GESAMTZAHLUNG]]-ZahlungsZeitplan[[#This Row],[ZINSEN]],"")</f>
        <v>1601.1620681567003</v>
      </c>
      <c r="I261" s="21">
        <f ca="1">IF(ZahlungsZeitplan[[#This Row],['#]]&lt;=($D$17*12),IF(ZahlungsZeitplan[[#This Row],['#]]&lt;&gt;"",ZahlungsZeitplan[[#This Row],[ANFANGSSALDO]]*(ZinsSatz/ZahlungenProJahr),""),IF(ZahlungsZeitplan[[#This Row],['#]]&lt;&gt;"",ZahlungsZeitplan[[#This Row],[ANFANGSSALDO]]*((ZinsSatz+$D$18)/ZahlungenProJahr),""))</f>
        <v>138.71708579257958</v>
      </c>
      <c r="J261" s="21">
        <f ca="1">IF(ZahlungsZeitplan[[#This Row],['#]]&lt;&gt;"",IF(ZahlungsZeitplan[[#This Row],[Zahlungen (Plan)]]+ZahlungsZeitplan[[#This Row],[SONDERZAHLUNG]]&lt;=ZahlungsZeitplan[[#This Row],[ANFANGSSALDO]],ZahlungsZeitplan[[#This Row],[ANFANGSSALDO]]-ZahlungsZeitplan[[#This Row],[KAPITAL]],0),"")</f>
        <v>28664.383922951565</v>
      </c>
      <c r="K261" s="21">
        <f ca="1">IF(ZahlungsZeitplan[[#This Row],['#]]&lt;&gt;"",SUM(INDEX(ZahlungsZeitplan[ZINSEN],1,1):ZahlungsZeitplan[[#This Row],[ZINSEN]]),"")</f>
        <v>144495.50171682955</v>
      </c>
    </row>
    <row r="262" spans="2:11" x14ac:dyDescent="0.25">
      <c r="B262" s="19">
        <f ca="1">IF(DarlehenIstGut,IF(ROW()-ROW(ZahlungsZeitplan[[#Headers],['#]])&gt;PlanmäßigeAnzahlZahlungen,"",ROW()-ROW(ZahlungsZeitplan[[#Headers],['#]])),"")</f>
        <v>240</v>
      </c>
      <c r="C262" s="20">
        <f ca="1">IF(ZahlungsZeitplan[[#This Row],['#]]&lt;&gt;"",EOMONTH(DarlehensAnfangsDatum,ROW(ZahlungsZeitplan[[#This Row],['#]])-ROW(ZahlungsZeitplan[[#Headers],['#]])-2)+DAY(DarlehensAnfangsDatum),"")</f>
        <v>52572</v>
      </c>
      <c r="D262" s="21">
        <f ca="1">IF(ZahlungsZeitplan[[#This Row],['#]]&lt;&gt;"",IF(ROW()-ROW(ZahlungsZeitplan[[#Headers],[ANFANGSSALDO]])=1,DarlehensBetrag,INDEX(ZahlungsZeitplan[ENDSALDO],ROW()-ROW(ZahlungsZeitplan[[#Headers],[ANFANGSSALDO]])-1)),"")</f>
        <v>28664.383922951565</v>
      </c>
      <c r="E262" s="21">
        <f ca="1">IF(ZahlungsZeitplan[[#This Row],['#]]&lt;&gt;"",PlanmäßigeZahlung,"")</f>
        <v>1739.87915394928</v>
      </c>
      <c r="F262" s="21">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62" s="21">
        <f ca="1">IF(ZahlungsZeitplan[[#This Row],['#]]&lt;&gt;"",IF(ZahlungsZeitplan[[#This Row],[Zahlungen (Plan)]]+ZahlungsZeitplan[[#This Row],[SONDERZAHLUNG]]&lt;=ZahlungsZeitplan[[#This Row],[ANFANGSSALDO]],ZahlungsZeitplan[[#This Row],[Zahlungen (Plan)]]+ZahlungsZeitplan[[#This Row],[SONDERZAHLUNG]],ZahlungsZeitplan[[#This Row],[ANFANGSSALDO]]),"")</f>
        <v>1739.87915394928</v>
      </c>
      <c r="H262" s="21">
        <f ca="1">IF(ZahlungsZeitplan[[#This Row],['#]]&lt;&gt;"",ZahlungsZeitplan[[#This Row],[GESAMTZAHLUNG]]-ZahlungsZeitplan[[#This Row],[ZINSEN]],"")</f>
        <v>1608.5007276357519</v>
      </c>
      <c r="I262" s="21">
        <f ca="1">IF(ZahlungsZeitplan[[#This Row],['#]]&lt;=($D$17*12),IF(ZahlungsZeitplan[[#This Row],['#]]&lt;&gt;"",ZahlungsZeitplan[[#This Row],[ANFANGSSALDO]]*(ZinsSatz/ZahlungenProJahr),""),IF(ZahlungsZeitplan[[#This Row],['#]]&lt;&gt;"",ZahlungsZeitplan[[#This Row],[ANFANGSSALDO]]*((ZinsSatz+$D$18)/ZahlungenProJahr),""))</f>
        <v>131.37842631352802</v>
      </c>
      <c r="J262" s="21">
        <f ca="1">IF(ZahlungsZeitplan[[#This Row],['#]]&lt;&gt;"",IF(ZahlungsZeitplan[[#This Row],[Zahlungen (Plan)]]+ZahlungsZeitplan[[#This Row],[SONDERZAHLUNG]]&lt;=ZahlungsZeitplan[[#This Row],[ANFANGSSALDO]],ZahlungsZeitplan[[#This Row],[ANFANGSSALDO]]-ZahlungsZeitplan[[#This Row],[KAPITAL]],0),"")</f>
        <v>27055.883195315815</v>
      </c>
      <c r="K262" s="21">
        <f ca="1">IF(ZahlungsZeitplan[[#This Row],['#]]&lt;&gt;"",SUM(INDEX(ZahlungsZeitplan[ZINSEN],1,1):ZahlungsZeitplan[[#This Row],[ZINSEN]]),"")</f>
        <v>144626.88014314306</v>
      </c>
    </row>
    <row r="263" spans="2:11" x14ac:dyDescent="0.25">
      <c r="B263" s="19" t="str">
        <f ca="1">IF(DarlehenIstGut,IF(ROW()-ROW(ZahlungsZeitplan[[#Headers],['#]])&gt;PlanmäßigeAnzahlZahlungen,"",ROW()-ROW(ZahlungsZeitplan[[#Headers],['#]])),"")</f>
        <v/>
      </c>
      <c r="C263" s="20" t="str">
        <f ca="1">IF(ZahlungsZeitplan[[#This Row],['#]]&lt;&gt;"",EOMONTH(DarlehensAnfangsDatum,ROW(ZahlungsZeitplan[[#This Row],['#]])-ROW(ZahlungsZeitplan[[#Headers],['#]])-2)+DAY(DarlehensAnfangsDatum),"")</f>
        <v/>
      </c>
      <c r="D263" s="21" t="str">
        <f ca="1">IF(ZahlungsZeitplan[[#This Row],['#]]&lt;&gt;"",IF(ROW()-ROW(ZahlungsZeitplan[[#Headers],[ANFANGSSALDO]])=1,DarlehensBetrag,INDEX(ZahlungsZeitplan[ENDSALDO],ROW()-ROW(ZahlungsZeitplan[[#Headers],[ANFANGSSALDO]])-1)),"")</f>
        <v/>
      </c>
      <c r="E263" s="21" t="str">
        <f ca="1">IF(ZahlungsZeitplan[[#This Row],['#]]&lt;&gt;"",PlanmäßigeZahlung,"")</f>
        <v/>
      </c>
      <c r="F26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3" s="21" t="str">
        <f ca="1">IF(ZahlungsZeitplan[[#This Row],['#]]&lt;&gt;"",ZahlungsZeitplan[[#This Row],[GESAMTZAHLUNG]]-ZahlungsZeitplan[[#This Row],[ZINSEN]],"")</f>
        <v/>
      </c>
      <c r="I263" s="21" t="str">
        <f ca="1">IF(ZahlungsZeitplan[[#This Row],['#]]&lt;=($D$17*12),IF(ZahlungsZeitplan[[#This Row],['#]]&lt;&gt;"",ZahlungsZeitplan[[#This Row],[ANFANGSSALDO]]*(ZinsSatz/ZahlungenProJahr),""),IF(ZahlungsZeitplan[[#This Row],['#]]&lt;&gt;"",ZahlungsZeitplan[[#This Row],[ANFANGSSALDO]]*((ZinsSatz+$D$18)/ZahlungenProJahr),""))</f>
        <v/>
      </c>
      <c r="J263" s="21" t="str">
        <f ca="1">IF(ZahlungsZeitplan[[#This Row],['#]]&lt;&gt;"",IF(ZahlungsZeitplan[[#This Row],[Zahlungen (Plan)]]+ZahlungsZeitplan[[#This Row],[SONDERZAHLUNG]]&lt;=ZahlungsZeitplan[[#This Row],[ANFANGSSALDO]],ZahlungsZeitplan[[#This Row],[ANFANGSSALDO]]-ZahlungsZeitplan[[#This Row],[KAPITAL]],0),"")</f>
        <v/>
      </c>
      <c r="K263" s="21" t="str">
        <f ca="1">IF(ZahlungsZeitplan[[#This Row],['#]]&lt;&gt;"",SUM(INDEX(ZahlungsZeitplan[ZINSEN],1,1):ZahlungsZeitplan[[#This Row],[ZINSEN]]),"")</f>
        <v/>
      </c>
    </row>
    <row r="264" spans="2:11" x14ac:dyDescent="0.25">
      <c r="B264" s="19" t="str">
        <f ca="1">IF(DarlehenIstGut,IF(ROW()-ROW(ZahlungsZeitplan[[#Headers],['#]])&gt;PlanmäßigeAnzahlZahlungen,"",ROW()-ROW(ZahlungsZeitplan[[#Headers],['#]])),"")</f>
        <v/>
      </c>
      <c r="C264" s="20" t="str">
        <f ca="1">IF(ZahlungsZeitplan[[#This Row],['#]]&lt;&gt;"",EOMONTH(DarlehensAnfangsDatum,ROW(ZahlungsZeitplan[[#This Row],['#]])-ROW(ZahlungsZeitplan[[#Headers],['#]])-2)+DAY(DarlehensAnfangsDatum),"")</f>
        <v/>
      </c>
      <c r="D264" s="21" t="str">
        <f ca="1">IF(ZahlungsZeitplan[[#This Row],['#]]&lt;&gt;"",IF(ROW()-ROW(ZahlungsZeitplan[[#Headers],[ANFANGSSALDO]])=1,DarlehensBetrag,INDEX(ZahlungsZeitplan[ENDSALDO],ROW()-ROW(ZahlungsZeitplan[[#Headers],[ANFANGSSALDO]])-1)),"")</f>
        <v/>
      </c>
      <c r="E264" s="21" t="str">
        <f ca="1">IF(ZahlungsZeitplan[[#This Row],['#]]&lt;&gt;"",PlanmäßigeZahlung,"")</f>
        <v/>
      </c>
      <c r="F26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4" s="21" t="str">
        <f ca="1">IF(ZahlungsZeitplan[[#This Row],['#]]&lt;&gt;"",ZahlungsZeitplan[[#This Row],[GESAMTZAHLUNG]]-ZahlungsZeitplan[[#This Row],[ZINSEN]],"")</f>
        <v/>
      </c>
      <c r="I264" s="21" t="str">
        <f ca="1">IF(ZahlungsZeitplan[[#This Row],['#]]&lt;=($D$17*12),IF(ZahlungsZeitplan[[#This Row],['#]]&lt;&gt;"",ZahlungsZeitplan[[#This Row],[ANFANGSSALDO]]*(ZinsSatz/ZahlungenProJahr),""),IF(ZahlungsZeitplan[[#This Row],['#]]&lt;&gt;"",ZahlungsZeitplan[[#This Row],[ANFANGSSALDO]]*((ZinsSatz+$D$18)/ZahlungenProJahr),""))</f>
        <v/>
      </c>
      <c r="J264" s="21" t="str">
        <f ca="1">IF(ZahlungsZeitplan[[#This Row],['#]]&lt;&gt;"",IF(ZahlungsZeitplan[[#This Row],[Zahlungen (Plan)]]+ZahlungsZeitplan[[#This Row],[SONDERZAHLUNG]]&lt;=ZahlungsZeitplan[[#This Row],[ANFANGSSALDO]],ZahlungsZeitplan[[#This Row],[ANFANGSSALDO]]-ZahlungsZeitplan[[#This Row],[KAPITAL]],0),"")</f>
        <v/>
      </c>
      <c r="K264" s="21" t="str">
        <f ca="1">IF(ZahlungsZeitplan[[#This Row],['#]]&lt;&gt;"",SUM(INDEX(ZahlungsZeitplan[ZINSEN],1,1):ZahlungsZeitplan[[#This Row],[ZINSEN]]),"")</f>
        <v/>
      </c>
    </row>
    <row r="265" spans="2:11" x14ac:dyDescent="0.25">
      <c r="B265" s="19" t="str">
        <f ca="1">IF(DarlehenIstGut,IF(ROW()-ROW(ZahlungsZeitplan[[#Headers],['#]])&gt;PlanmäßigeAnzahlZahlungen,"",ROW()-ROW(ZahlungsZeitplan[[#Headers],['#]])),"")</f>
        <v/>
      </c>
      <c r="C265" s="20" t="str">
        <f ca="1">IF(ZahlungsZeitplan[[#This Row],['#]]&lt;&gt;"",EOMONTH(DarlehensAnfangsDatum,ROW(ZahlungsZeitplan[[#This Row],['#]])-ROW(ZahlungsZeitplan[[#Headers],['#]])-2)+DAY(DarlehensAnfangsDatum),"")</f>
        <v/>
      </c>
      <c r="D265" s="21" t="str">
        <f ca="1">IF(ZahlungsZeitplan[[#This Row],['#]]&lt;&gt;"",IF(ROW()-ROW(ZahlungsZeitplan[[#Headers],[ANFANGSSALDO]])=1,DarlehensBetrag,INDEX(ZahlungsZeitplan[ENDSALDO],ROW()-ROW(ZahlungsZeitplan[[#Headers],[ANFANGSSALDO]])-1)),"")</f>
        <v/>
      </c>
      <c r="E265" s="21" t="str">
        <f ca="1">IF(ZahlungsZeitplan[[#This Row],['#]]&lt;&gt;"",PlanmäßigeZahlung,"")</f>
        <v/>
      </c>
      <c r="F26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5" s="21" t="str">
        <f ca="1">IF(ZahlungsZeitplan[[#This Row],['#]]&lt;&gt;"",ZahlungsZeitplan[[#This Row],[GESAMTZAHLUNG]]-ZahlungsZeitplan[[#This Row],[ZINSEN]],"")</f>
        <v/>
      </c>
      <c r="I265" s="21" t="str">
        <f ca="1">IF(ZahlungsZeitplan[[#This Row],['#]]&lt;=($D$17*12),IF(ZahlungsZeitplan[[#This Row],['#]]&lt;&gt;"",ZahlungsZeitplan[[#This Row],[ANFANGSSALDO]]*(ZinsSatz/ZahlungenProJahr),""),IF(ZahlungsZeitplan[[#This Row],['#]]&lt;&gt;"",ZahlungsZeitplan[[#This Row],[ANFANGSSALDO]]*((ZinsSatz+$D$18)/ZahlungenProJahr),""))</f>
        <v/>
      </c>
      <c r="J265" s="21" t="str">
        <f ca="1">IF(ZahlungsZeitplan[[#This Row],['#]]&lt;&gt;"",IF(ZahlungsZeitplan[[#This Row],[Zahlungen (Plan)]]+ZahlungsZeitplan[[#This Row],[SONDERZAHLUNG]]&lt;=ZahlungsZeitplan[[#This Row],[ANFANGSSALDO]],ZahlungsZeitplan[[#This Row],[ANFANGSSALDO]]-ZahlungsZeitplan[[#This Row],[KAPITAL]],0),"")</f>
        <v/>
      </c>
      <c r="K265" s="21" t="str">
        <f ca="1">IF(ZahlungsZeitplan[[#This Row],['#]]&lt;&gt;"",SUM(INDEX(ZahlungsZeitplan[ZINSEN],1,1):ZahlungsZeitplan[[#This Row],[ZINSEN]]),"")</f>
        <v/>
      </c>
    </row>
    <row r="266" spans="2:11" x14ac:dyDescent="0.25">
      <c r="B266" s="19" t="str">
        <f ca="1">IF(DarlehenIstGut,IF(ROW()-ROW(ZahlungsZeitplan[[#Headers],['#]])&gt;PlanmäßigeAnzahlZahlungen,"",ROW()-ROW(ZahlungsZeitplan[[#Headers],['#]])),"")</f>
        <v/>
      </c>
      <c r="C266" s="20" t="str">
        <f ca="1">IF(ZahlungsZeitplan[[#This Row],['#]]&lt;&gt;"",EOMONTH(DarlehensAnfangsDatum,ROW(ZahlungsZeitplan[[#This Row],['#]])-ROW(ZahlungsZeitplan[[#Headers],['#]])-2)+DAY(DarlehensAnfangsDatum),"")</f>
        <v/>
      </c>
      <c r="D266" s="21" t="str">
        <f ca="1">IF(ZahlungsZeitplan[[#This Row],['#]]&lt;&gt;"",IF(ROW()-ROW(ZahlungsZeitplan[[#Headers],[ANFANGSSALDO]])=1,DarlehensBetrag,INDEX(ZahlungsZeitplan[ENDSALDO],ROW()-ROW(ZahlungsZeitplan[[#Headers],[ANFANGSSALDO]])-1)),"")</f>
        <v/>
      </c>
      <c r="E266" s="21" t="str">
        <f ca="1">IF(ZahlungsZeitplan[[#This Row],['#]]&lt;&gt;"",PlanmäßigeZahlung,"")</f>
        <v/>
      </c>
      <c r="F26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6" s="21" t="str">
        <f ca="1">IF(ZahlungsZeitplan[[#This Row],['#]]&lt;&gt;"",ZahlungsZeitplan[[#This Row],[GESAMTZAHLUNG]]-ZahlungsZeitplan[[#This Row],[ZINSEN]],"")</f>
        <v/>
      </c>
      <c r="I266" s="21" t="str">
        <f ca="1">IF(ZahlungsZeitplan[[#This Row],['#]]&lt;=($D$17*12),IF(ZahlungsZeitplan[[#This Row],['#]]&lt;&gt;"",ZahlungsZeitplan[[#This Row],[ANFANGSSALDO]]*(ZinsSatz/ZahlungenProJahr),""),IF(ZahlungsZeitplan[[#This Row],['#]]&lt;&gt;"",ZahlungsZeitplan[[#This Row],[ANFANGSSALDO]]*((ZinsSatz+$D$18)/ZahlungenProJahr),""))</f>
        <v/>
      </c>
      <c r="J266" s="21" t="str">
        <f ca="1">IF(ZahlungsZeitplan[[#This Row],['#]]&lt;&gt;"",IF(ZahlungsZeitplan[[#This Row],[Zahlungen (Plan)]]+ZahlungsZeitplan[[#This Row],[SONDERZAHLUNG]]&lt;=ZahlungsZeitplan[[#This Row],[ANFANGSSALDO]],ZahlungsZeitplan[[#This Row],[ANFANGSSALDO]]-ZahlungsZeitplan[[#This Row],[KAPITAL]],0),"")</f>
        <v/>
      </c>
      <c r="K266" s="21" t="str">
        <f ca="1">IF(ZahlungsZeitplan[[#This Row],['#]]&lt;&gt;"",SUM(INDEX(ZahlungsZeitplan[ZINSEN],1,1):ZahlungsZeitplan[[#This Row],[ZINSEN]]),"")</f>
        <v/>
      </c>
    </row>
    <row r="267" spans="2:11" x14ac:dyDescent="0.25">
      <c r="B267" s="19" t="str">
        <f ca="1">IF(DarlehenIstGut,IF(ROW()-ROW(ZahlungsZeitplan[[#Headers],['#]])&gt;PlanmäßigeAnzahlZahlungen,"",ROW()-ROW(ZahlungsZeitplan[[#Headers],['#]])),"")</f>
        <v/>
      </c>
      <c r="C267" s="20" t="str">
        <f ca="1">IF(ZahlungsZeitplan[[#This Row],['#]]&lt;&gt;"",EOMONTH(DarlehensAnfangsDatum,ROW(ZahlungsZeitplan[[#This Row],['#]])-ROW(ZahlungsZeitplan[[#Headers],['#]])-2)+DAY(DarlehensAnfangsDatum),"")</f>
        <v/>
      </c>
      <c r="D267" s="21" t="str">
        <f ca="1">IF(ZahlungsZeitplan[[#This Row],['#]]&lt;&gt;"",IF(ROW()-ROW(ZahlungsZeitplan[[#Headers],[ANFANGSSALDO]])=1,DarlehensBetrag,INDEX(ZahlungsZeitplan[ENDSALDO],ROW()-ROW(ZahlungsZeitplan[[#Headers],[ANFANGSSALDO]])-1)),"")</f>
        <v/>
      </c>
      <c r="E267" s="21" t="str">
        <f ca="1">IF(ZahlungsZeitplan[[#This Row],['#]]&lt;&gt;"",PlanmäßigeZahlung,"")</f>
        <v/>
      </c>
      <c r="F26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7" s="21" t="str">
        <f ca="1">IF(ZahlungsZeitplan[[#This Row],['#]]&lt;&gt;"",ZahlungsZeitplan[[#This Row],[GESAMTZAHLUNG]]-ZahlungsZeitplan[[#This Row],[ZINSEN]],"")</f>
        <v/>
      </c>
      <c r="I267" s="21" t="str">
        <f ca="1">IF(ZahlungsZeitplan[[#This Row],['#]]&lt;=($D$17*12),IF(ZahlungsZeitplan[[#This Row],['#]]&lt;&gt;"",ZahlungsZeitplan[[#This Row],[ANFANGSSALDO]]*(ZinsSatz/ZahlungenProJahr),""),IF(ZahlungsZeitplan[[#This Row],['#]]&lt;&gt;"",ZahlungsZeitplan[[#This Row],[ANFANGSSALDO]]*((ZinsSatz+$D$18)/ZahlungenProJahr),""))</f>
        <v/>
      </c>
      <c r="J267" s="21" t="str">
        <f ca="1">IF(ZahlungsZeitplan[[#This Row],['#]]&lt;&gt;"",IF(ZahlungsZeitplan[[#This Row],[Zahlungen (Plan)]]+ZahlungsZeitplan[[#This Row],[SONDERZAHLUNG]]&lt;=ZahlungsZeitplan[[#This Row],[ANFANGSSALDO]],ZahlungsZeitplan[[#This Row],[ANFANGSSALDO]]-ZahlungsZeitplan[[#This Row],[KAPITAL]],0),"")</f>
        <v/>
      </c>
      <c r="K267" s="21" t="str">
        <f ca="1">IF(ZahlungsZeitplan[[#This Row],['#]]&lt;&gt;"",SUM(INDEX(ZahlungsZeitplan[ZINSEN],1,1):ZahlungsZeitplan[[#This Row],[ZINSEN]]),"")</f>
        <v/>
      </c>
    </row>
    <row r="268" spans="2:11" x14ac:dyDescent="0.25">
      <c r="B268" s="19" t="str">
        <f ca="1">IF(DarlehenIstGut,IF(ROW()-ROW(ZahlungsZeitplan[[#Headers],['#]])&gt;PlanmäßigeAnzahlZahlungen,"",ROW()-ROW(ZahlungsZeitplan[[#Headers],['#]])),"")</f>
        <v/>
      </c>
      <c r="C268" s="20" t="str">
        <f ca="1">IF(ZahlungsZeitplan[[#This Row],['#]]&lt;&gt;"",EOMONTH(DarlehensAnfangsDatum,ROW(ZahlungsZeitplan[[#This Row],['#]])-ROW(ZahlungsZeitplan[[#Headers],['#]])-2)+DAY(DarlehensAnfangsDatum),"")</f>
        <v/>
      </c>
      <c r="D268" s="21" t="str">
        <f ca="1">IF(ZahlungsZeitplan[[#This Row],['#]]&lt;&gt;"",IF(ROW()-ROW(ZahlungsZeitplan[[#Headers],[ANFANGSSALDO]])=1,DarlehensBetrag,INDEX(ZahlungsZeitplan[ENDSALDO],ROW()-ROW(ZahlungsZeitplan[[#Headers],[ANFANGSSALDO]])-1)),"")</f>
        <v/>
      </c>
      <c r="E268" s="21" t="str">
        <f ca="1">IF(ZahlungsZeitplan[[#This Row],['#]]&lt;&gt;"",PlanmäßigeZahlung,"")</f>
        <v/>
      </c>
      <c r="F26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8" s="21" t="str">
        <f ca="1">IF(ZahlungsZeitplan[[#This Row],['#]]&lt;&gt;"",ZahlungsZeitplan[[#This Row],[GESAMTZAHLUNG]]-ZahlungsZeitplan[[#This Row],[ZINSEN]],"")</f>
        <v/>
      </c>
      <c r="I268" s="21" t="str">
        <f ca="1">IF(ZahlungsZeitplan[[#This Row],['#]]&lt;=($D$17*12),IF(ZahlungsZeitplan[[#This Row],['#]]&lt;&gt;"",ZahlungsZeitplan[[#This Row],[ANFANGSSALDO]]*(ZinsSatz/ZahlungenProJahr),""),IF(ZahlungsZeitplan[[#This Row],['#]]&lt;&gt;"",ZahlungsZeitplan[[#This Row],[ANFANGSSALDO]]*((ZinsSatz+$D$18)/ZahlungenProJahr),""))</f>
        <v/>
      </c>
      <c r="J268" s="21" t="str">
        <f ca="1">IF(ZahlungsZeitplan[[#This Row],['#]]&lt;&gt;"",IF(ZahlungsZeitplan[[#This Row],[Zahlungen (Plan)]]+ZahlungsZeitplan[[#This Row],[SONDERZAHLUNG]]&lt;=ZahlungsZeitplan[[#This Row],[ANFANGSSALDO]],ZahlungsZeitplan[[#This Row],[ANFANGSSALDO]]-ZahlungsZeitplan[[#This Row],[KAPITAL]],0),"")</f>
        <v/>
      </c>
      <c r="K268" s="21" t="str">
        <f ca="1">IF(ZahlungsZeitplan[[#This Row],['#]]&lt;&gt;"",SUM(INDEX(ZahlungsZeitplan[ZINSEN],1,1):ZahlungsZeitplan[[#This Row],[ZINSEN]]),"")</f>
        <v/>
      </c>
    </row>
    <row r="269" spans="2:11" x14ac:dyDescent="0.25">
      <c r="B269" s="19" t="str">
        <f ca="1">IF(DarlehenIstGut,IF(ROW()-ROW(ZahlungsZeitplan[[#Headers],['#]])&gt;PlanmäßigeAnzahlZahlungen,"",ROW()-ROW(ZahlungsZeitplan[[#Headers],['#]])),"")</f>
        <v/>
      </c>
      <c r="C269" s="20" t="str">
        <f ca="1">IF(ZahlungsZeitplan[[#This Row],['#]]&lt;&gt;"",EOMONTH(DarlehensAnfangsDatum,ROW(ZahlungsZeitplan[[#This Row],['#]])-ROW(ZahlungsZeitplan[[#Headers],['#]])-2)+DAY(DarlehensAnfangsDatum),"")</f>
        <v/>
      </c>
      <c r="D269" s="21" t="str">
        <f ca="1">IF(ZahlungsZeitplan[[#This Row],['#]]&lt;&gt;"",IF(ROW()-ROW(ZahlungsZeitplan[[#Headers],[ANFANGSSALDO]])=1,DarlehensBetrag,INDEX(ZahlungsZeitplan[ENDSALDO],ROW()-ROW(ZahlungsZeitplan[[#Headers],[ANFANGSSALDO]])-1)),"")</f>
        <v/>
      </c>
      <c r="E269" s="21" t="str">
        <f ca="1">IF(ZahlungsZeitplan[[#This Row],['#]]&lt;&gt;"",PlanmäßigeZahlung,"")</f>
        <v/>
      </c>
      <c r="F26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69" s="21" t="str">
        <f ca="1">IF(ZahlungsZeitplan[[#This Row],['#]]&lt;&gt;"",ZahlungsZeitplan[[#This Row],[GESAMTZAHLUNG]]-ZahlungsZeitplan[[#This Row],[ZINSEN]],"")</f>
        <v/>
      </c>
      <c r="I269" s="21" t="str">
        <f ca="1">IF(ZahlungsZeitplan[[#This Row],['#]]&lt;=($D$17*12),IF(ZahlungsZeitplan[[#This Row],['#]]&lt;&gt;"",ZahlungsZeitplan[[#This Row],[ANFANGSSALDO]]*(ZinsSatz/ZahlungenProJahr),""),IF(ZahlungsZeitplan[[#This Row],['#]]&lt;&gt;"",ZahlungsZeitplan[[#This Row],[ANFANGSSALDO]]*((ZinsSatz+$D$18)/ZahlungenProJahr),""))</f>
        <v/>
      </c>
      <c r="J269" s="21" t="str">
        <f ca="1">IF(ZahlungsZeitplan[[#This Row],['#]]&lt;&gt;"",IF(ZahlungsZeitplan[[#This Row],[Zahlungen (Plan)]]+ZahlungsZeitplan[[#This Row],[SONDERZAHLUNG]]&lt;=ZahlungsZeitplan[[#This Row],[ANFANGSSALDO]],ZahlungsZeitplan[[#This Row],[ANFANGSSALDO]]-ZahlungsZeitplan[[#This Row],[KAPITAL]],0),"")</f>
        <v/>
      </c>
      <c r="K269" s="21" t="str">
        <f ca="1">IF(ZahlungsZeitplan[[#This Row],['#]]&lt;&gt;"",SUM(INDEX(ZahlungsZeitplan[ZINSEN],1,1):ZahlungsZeitplan[[#This Row],[ZINSEN]]),"")</f>
        <v/>
      </c>
    </row>
    <row r="270" spans="2:11" x14ac:dyDescent="0.25">
      <c r="B270" s="19" t="str">
        <f ca="1">IF(DarlehenIstGut,IF(ROW()-ROW(ZahlungsZeitplan[[#Headers],['#]])&gt;PlanmäßigeAnzahlZahlungen,"",ROW()-ROW(ZahlungsZeitplan[[#Headers],['#]])),"")</f>
        <v/>
      </c>
      <c r="C270" s="20" t="str">
        <f ca="1">IF(ZahlungsZeitplan[[#This Row],['#]]&lt;&gt;"",EOMONTH(DarlehensAnfangsDatum,ROW(ZahlungsZeitplan[[#This Row],['#]])-ROW(ZahlungsZeitplan[[#Headers],['#]])-2)+DAY(DarlehensAnfangsDatum),"")</f>
        <v/>
      </c>
      <c r="D270" s="21" t="str">
        <f ca="1">IF(ZahlungsZeitplan[[#This Row],['#]]&lt;&gt;"",IF(ROW()-ROW(ZahlungsZeitplan[[#Headers],[ANFANGSSALDO]])=1,DarlehensBetrag,INDEX(ZahlungsZeitplan[ENDSALDO],ROW()-ROW(ZahlungsZeitplan[[#Headers],[ANFANGSSALDO]])-1)),"")</f>
        <v/>
      </c>
      <c r="E270" s="21" t="str">
        <f ca="1">IF(ZahlungsZeitplan[[#This Row],['#]]&lt;&gt;"",PlanmäßigeZahlung,"")</f>
        <v/>
      </c>
      <c r="F27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0" s="21" t="str">
        <f ca="1">IF(ZahlungsZeitplan[[#This Row],['#]]&lt;&gt;"",ZahlungsZeitplan[[#This Row],[GESAMTZAHLUNG]]-ZahlungsZeitplan[[#This Row],[ZINSEN]],"")</f>
        <v/>
      </c>
      <c r="I270" s="21" t="str">
        <f ca="1">IF(ZahlungsZeitplan[[#This Row],['#]]&lt;=($D$17*12),IF(ZahlungsZeitplan[[#This Row],['#]]&lt;&gt;"",ZahlungsZeitplan[[#This Row],[ANFANGSSALDO]]*(ZinsSatz/ZahlungenProJahr),""),IF(ZahlungsZeitplan[[#This Row],['#]]&lt;&gt;"",ZahlungsZeitplan[[#This Row],[ANFANGSSALDO]]*((ZinsSatz+$D$18)/ZahlungenProJahr),""))</f>
        <v/>
      </c>
      <c r="J270" s="21" t="str">
        <f ca="1">IF(ZahlungsZeitplan[[#This Row],['#]]&lt;&gt;"",IF(ZahlungsZeitplan[[#This Row],[Zahlungen (Plan)]]+ZahlungsZeitplan[[#This Row],[SONDERZAHLUNG]]&lt;=ZahlungsZeitplan[[#This Row],[ANFANGSSALDO]],ZahlungsZeitplan[[#This Row],[ANFANGSSALDO]]-ZahlungsZeitplan[[#This Row],[KAPITAL]],0),"")</f>
        <v/>
      </c>
      <c r="K270" s="21" t="str">
        <f ca="1">IF(ZahlungsZeitplan[[#This Row],['#]]&lt;&gt;"",SUM(INDEX(ZahlungsZeitplan[ZINSEN],1,1):ZahlungsZeitplan[[#This Row],[ZINSEN]]),"")</f>
        <v/>
      </c>
    </row>
    <row r="271" spans="2:11" x14ac:dyDescent="0.25">
      <c r="B271" s="19" t="str">
        <f ca="1">IF(DarlehenIstGut,IF(ROW()-ROW(ZahlungsZeitplan[[#Headers],['#]])&gt;PlanmäßigeAnzahlZahlungen,"",ROW()-ROW(ZahlungsZeitplan[[#Headers],['#]])),"")</f>
        <v/>
      </c>
      <c r="C271" s="20" t="str">
        <f ca="1">IF(ZahlungsZeitplan[[#This Row],['#]]&lt;&gt;"",EOMONTH(DarlehensAnfangsDatum,ROW(ZahlungsZeitplan[[#This Row],['#]])-ROW(ZahlungsZeitplan[[#Headers],['#]])-2)+DAY(DarlehensAnfangsDatum),"")</f>
        <v/>
      </c>
      <c r="D271" s="21" t="str">
        <f ca="1">IF(ZahlungsZeitplan[[#This Row],['#]]&lt;&gt;"",IF(ROW()-ROW(ZahlungsZeitplan[[#Headers],[ANFANGSSALDO]])=1,DarlehensBetrag,INDEX(ZahlungsZeitplan[ENDSALDO],ROW()-ROW(ZahlungsZeitplan[[#Headers],[ANFANGSSALDO]])-1)),"")</f>
        <v/>
      </c>
      <c r="E271" s="21" t="str">
        <f ca="1">IF(ZahlungsZeitplan[[#This Row],['#]]&lt;&gt;"",PlanmäßigeZahlung,"")</f>
        <v/>
      </c>
      <c r="F27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1" s="21" t="str">
        <f ca="1">IF(ZahlungsZeitplan[[#This Row],['#]]&lt;&gt;"",ZahlungsZeitplan[[#This Row],[GESAMTZAHLUNG]]-ZahlungsZeitplan[[#This Row],[ZINSEN]],"")</f>
        <v/>
      </c>
      <c r="I271" s="21" t="str">
        <f ca="1">IF(ZahlungsZeitplan[[#This Row],['#]]&lt;=($D$17*12),IF(ZahlungsZeitplan[[#This Row],['#]]&lt;&gt;"",ZahlungsZeitplan[[#This Row],[ANFANGSSALDO]]*(ZinsSatz/ZahlungenProJahr),""),IF(ZahlungsZeitplan[[#This Row],['#]]&lt;&gt;"",ZahlungsZeitplan[[#This Row],[ANFANGSSALDO]]*((ZinsSatz+$D$18)/ZahlungenProJahr),""))</f>
        <v/>
      </c>
      <c r="J271" s="21" t="str">
        <f ca="1">IF(ZahlungsZeitplan[[#This Row],['#]]&lt;&gt;"",IF(ZahlungsZeitplan[[#This Row],[Zahlungen (Plan)]]+ZahlungsZeitplan[[#This Row],[SONDERZAHLUNG]]&lt;=ZahlungsZeitplan[[#This Row],[ANFANGSSALDO]],ZahlungsZeitplan[[#This Row],[ANFANGSSALDO]]-ZahlungsZeitplan[[#This Row],[KAPITAL]],0),"")</f>
        <v/>
      </c>
      <c r="K271" s="21" t="str">
        <f ca="1">IF(ZahlungsZeitplan[[#This Row],['#]]&lt;&gt;"",SUM(INDEX(ZahlungsZeitplan[ZINSEN],1,1):ZahlungsZeitplan[[#This Row],[ZINSEN]]),"")</f>
        <v/>
      </c>
    </row>
    <row r="272" spans="2:11" x14ac:dyDescent="0.25">
      <c r="B272" s="19" t="str">
        <f ca="1">IF(DarlehenIstGut,IF(ROW()-ROW(ZahlungsZeitplan[[#Headers],['#]])&gt;PlanmäßigeAnzahlZahlungen,"",ROW()-ROW(ZahlungsZeitplan[[#Headers],['#]])),"")</f>
        <v/>
      </c>
      <c r="C272" s="20" t="str">
        <f ca="1">IF(ZahlungsZeitplan[[#This Row],['#]]&lt;&gt;"",EOMONTH(DarlehensAnfangsDatum,ROW(ZahlungsZeitplan[[#This Row],['#]])-ROW(ZahlungsZeitplan[[#Headers],['#]])-2)+DAY(DarlehensAnfangsDatum),"")</f>
        <v/>
      </c>
      <c r="D272" s="21" t="str">
        <f ca="1">IF(ZahlungsZeitplan[[#This Row],['#]]&lt;&gt;"",IF(ROW()-ROW(ZahlungsZeitplan[[#Headers],[ANFANGSSALDO]])=1,DarlehensBetrag,INDEX(ZahlungsZeitplan[ENDSALDO],ROW()-ROW(ZahlungsZeitplan[[#Headers],[ANFANGSSALDO]])-1)),"")</f>
        <v/>
      </c>
      <c r="E272" s="21" t="str">
        <f ca="1">IF(ZahlungsZeitplan[[#This Row],['#]]&lt;&gt;"",PlanmäßigeZahlung,"")</f>
        <v/>
      </c>
      <c r="F27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2" s="21" t="str">
        <f ca="1">IF(ZahlungsZeitplan[[#This Row],['#]]&lt;&gt;"",ZahlungsZeitplan[[#This Row],[GESAMTZAHLUNG]]-ZahlungsZeitplan[[#This Row],[ZINSEN]],"")</f>
        <v/>
      </c>
      <c r="I272" s="21" t="str">
        <f ca="1">IF(ZahlungsZeitplan[[#This Row],['#]]&lt;=($D$17*12),IF(ZahlungsZeitplan[[#This Row],['#]]&lt;&gt;"",ZahlungsZeitplan[[#This Row],[ANFANGSSALDO]]*(ZinsSatz/ZahlungenProJahr),""),IF(ZahlungsZeitplan[[#This Row],['#]]&lt;&gt;"",ZahlungsZeitplan[[#This Row],[ANFANGSSALDO]]*((ZinsSatz+$D$18)/ZahlungenProJahr),""))</f>
        <v/>
      </c>
      <c r="J272" s="21" t="str">
        <f ca="1">IF(ZahlungsZeitplan[[#This Row],['#]]&lt;&gt;"",IF(ZahlungsZeitplan[[#This Row],[Zahlungen (Plan)]]+ZahlungsZeitplan[[#This Row],[SONDERZAHLUNG]]&lt;=ZahlungsZeitplan[[#This Row],[ANFANGSSALDO]],ZahlungsZeitplan[[#This Row],[ANFANGSSALDO]]-ZahlungsZeitplan[[#This Row],[KAPITAL]],0),"")</f>
        <v/>
      </c>
      <c r="K272" s="21" t="str">
        <f ca="1">IF(ZahlungsZeitplan[[#This Row],['#]]&lt;&gt;"",SUM(INDEX(ZahlungsZeitplan[ZINSEN],1,1):ZahlungsZeitplan[[#This Row],[ZINSEN]]),"")</f>
        <v/>
      </c>
    </row>
    <row r="273" spans="2:11" x14ac:dyDescent="0.25">
      <c r="B273" s="19" t="str">
        <f ca="1">IF(DarlehenIstGut,IF(ROW()-ROW(ZahlungsZeitplan[[#Headers],['#]])&gt;PlanmäßigeAnzahlZahlungen,"",ROW()-ROW(ZahlungsZeitplan[[#Headers],['#]])),"")</f>
        <v/>
      </c>
      <c r="C273" s="20" t="str">
        <f ca="1">IF(ZahlungsZeitplan[[#This Row],['#]]&lt;&gt;"",EOMONTH(DarlehensAnfangsDatum,ROW(ZahlungsZeitplan[[#This Row],['#]])-ROW(ZahlungsZeitplan[[#Headers],['#]])-2)+DAY(DarlehensAnfangsDatum),"")</f>
        <v/>
      </c>
      <c r="D273" s="21" t="str">
        <f ca="1">IF(ZahlungsZeitplan[[#This Row],['#]]&lt;&gt;"",IF(ROW()-ROW(ZahlungsZeitplan[[#Headers],[ANFANGSSALDO]])=1,DarlehensBetrag,INDEX(ZahlungsZeitplan[ENDSALDO],ROW()-ROW(ZahlungsZeitplan[[#Headers],[ANFANGSSALDO]])-1)),"")</f>
        <v/>
      </c>
      <c r="E273" s="21" t="str">
        <f ca="1">IF(ZahlungsZeitplan[[#This Row],['#]]&lt;&gt;"",PlanmäßigeZahlung,"")</f>
        <v/>
      </c>
      <c r="F27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3" s="21" t="str">
        <f ca="1">IF(ZahlungsZeitplan[[#This Row],['#]]&lt;&gt;"",ZahlungsZeitplan[[#This Row],[GESAMTZAHLUNG]]-ZahlungsZeitplan[[#This Row],[ZINSEN]],"")</f>
        <v/>
      </c>
      <c r="I273" s="21" t="str">
        <f ca="1">IF(ZahlungsZeitplan[[#This Row],['#]]&lt;=($D$17*12),IF(ZahlungsZeitplan[[#This Row],['#]]&lt;&gt;"",ZahlungsZeitplan[[#This Row],[ANFANGSSALDO]]*(ZinsSatz/ZahlungenProJahr),""),IF(ZahlungsZeitplan[[#This Row],['#]]&lt;&gt;"",ZahlungsZeitplan[[#This Row],[ANFANGSSALDO]]*((ZinsSatz+$D$18)/ZahlungenProJahr),""))</f>
        <v/>
      </c>
      <c r="J273" s="21" t="str">
        <f ca="1">IF(ZahlungsZeitplan[[#This Row],['#]]&lt;&gt;"",IF(ZahlungsZeitplan[[#This Row],[Zahlungen (Plan)]]+ZahlungsZeitplan[[#This Row],[SONDERZAHLUNG]]&lt;=ZahlungsZeitplan[[#This Row],[ANFANGSSALDO]],ZahlungsZeitplan[[#This Row],[ANFANGSSALDO]]-ZahlungsZeitplan[[#This Row],[KAPITAL]],0),"")</f>
        <v/>
      </c>
      <c r="K273" s="21" t="str">
        <f ca="1">IF(ZahlungsZeitplan[[#This Row],['#]]&lt;&gt;"",SUM(INDEX(ZahlungsZeitplan[ZINSEN],1,1):ZahlungsZeitplan[[#This Row],[ZINSEN]]),"")</f>
        <v/>
      </c>
    </row>
    <row r="274" spans="2:11" x14ac:dyDescent="0.25">
      <c r="B274" s="19" t="str">
        <f ca="1">IF(DarlehenIstGut,IF(ROW()-ROW(ZahlungsZeitplan[[#Headers],['#]])&gt;PlanmäßigeAnzahlZahlungen,"",ROW()-ROW(ZahlungsZeitplan[[#Headers],['#]])),"")</f>
        <v/>
      </c>
      <c r="C274" s="20" t="str">
        <f ca="1">IF(ZahlungsZeitplan[[#This Row],['#]]&lt;&gt;"",EOMONTH(DarlehensAnfangsDatum,ROW(ZahlungsZeitplan[[#This Row],['#]])-ROW(ZahlungsZeitplan[[#Headers],['#]])-2)+DAY(DarlehensAnfangsDatum),"")</f>
        <v/>
      </c>
      <c r="D274" s="21" t="str">
        <f ca="1">IF(ZahlungsZeitplan[[#This Row],['#]]&lt;&gt;"",IF(ROW()-ROW(ZahlungsZeitplan[[#Headers],[ANFANGSSALDO]])=1,DarlehensBetrag,INDEX(ZahlungsZeitplan[ENDSALDO],ROW()-ROW(ZahlungsZeitplan[[#Headers],[ANFANGSSALDO]])-1)),"")</f>
        <v/>
      </c>
      <c r="E274" s="21" t="str">
        <f ca="1">IF(ZahlungsZeitplan[[#This Row],['#]]&lt;&gt;"",PlanmäßigeZahlung,"")</f>
        <v/>
      </c>
      <c r="F27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4" s="21" t="str">
        <f ca="1">IF(ZahlungsZeitplan[[#This Row],['#]]&lt;&gt;"",ZahlungsZeitplan[[#This Row],[GESAMTZAHLUNG]]-ZahlungsZeitplan[[#This Row],[ZINSEN]],"")</f>
        <v/>
      </c>
      <c r="I274" s="21" t="str">
        <f ca="1">IF(ZahlungsZeitplan[[#This Row],['#]]&lt;=($D$17*12),IF(ZahlungsZeitplan[[#This Row],['#]]&lt;&gt;"",ZahlungsZeitplan[[#This Row],[ANFANGSSALDO]]*(ZinsSatz/ZahlungenProJahr),""),IF(ZahlungsZeitplan[[#This Row],['#]]&lt;&gt;"",ZahlungsZeitplan[[#This Row],[ANFANGSSALDO]]*((ZinsSatz+$D$18)/ZahlungenProJahr),""))</f>
        <v/>
      </c>
      <c r="J274" s="21" t="str">
        <f ca="1">IF(ZahlungsZeitplan[[#This Row],['#]]&lt;&gt;"",IF(ZahlungsZeitplan[[#This Row],[Zahlungen (Plan)]]+ZahlungsZeitplan[[#This Row],[SONDERZAHLUNG]]&lt;=ZahlungsZeitplan[[#This Row],[ANFANGSSALDO]],ZahlungsZeitplan[[#This Row],[ANFANGSSALDO]]-ZahlungsZeitplan[[#This Row],[KAPITAL]],0),"")</f>
        <v/>
      </c>
      <c r="K274" s="21" t="str">
        <f ca="1">IF(ZahlungsZeitplan[[#This Row],['#]]&lt;&gt;"",SUM(INDEX(ZahlungsZeitplan[ZINSEN],1,1):ZahlungsZeitplan[[#This Row],[ZINSEN]]),"")</f>
        <v/>
      </c>
    </row>
    <row r="275" spans="2:11" x14ac:dyDescent="0.25">
      <c r="B275" s="19" t="str">
        <f ca="1">IF(DarlehenIstGut,IF(ROW()-ROW(ZahlungsZeitplan[[#Headers],['#]])&gt;PlanmäßigeAnzahlZahlungen,"",ROW()-ROW(ZahlungsZeitplan[[#Headers],['#]])),"")</f>
        <v/>
      </c>
      <c r="C275" s="20" t="str">
        <f ca="1">IF(ZahlungsZeitplan[[#This Row],['#]]&lt;&gt;"",EOMONTH(DarlehensAnfangsDatum,ROW(ZahlungsZeitplan[[#This Row],['#]])-ROW(ZahlungsZeitplan[[#Headers],['#]])-2)+DAY(DarlehensAnfangsDatum),"")</f>
        <v/>
      </c>
      <c r="D275" s="21" t="str">
        <f ca="1">IF(ZahlungsZeitplan[[#This Row],['#]]&lt;&gt;"",IF(ROW()-ROW(ZahlungsZeitplan[[#Headers],[ANFANGSSALDO]])=1,DarlehensBetrag,INDEX(ZahlungsZeitplan[ENDSALDO],ROW()-ROW(ZahlungsZeitplan[[#Headers],[ANFANGSSALDO]])-1)),"")</f>
        <v/>
      </c>
      <c r="E275" s="21" t="str">
        <f ca="1">IF(ZahlungsZeitplan[[#This Row],['#]]&lt;&gt;"",PlanmäßigeZahlung,"")</f>
        <v/>
      </c>
      <c r="F27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5" s="21" t="str">
        <f ca="1">IF(ZahlungsZeitplan[[#This Row],['#]]&lt;&gt;"",ZahlungsZeitplan[[#This Row],[GESAMTZAHLUNG]]-ZahlungsZeitplan[[#This Row],[ZINSEN]],"")</f>
        <v/>
      </c>
      <c r="I275" s="21" t="str">
        <f ca="1">IF(ZahlungsZeitplan[[#This Row],['#]]&lt;=($D$17*12),IF(ZahlungsZeitplan[[#This Row],['#]]&lt;&gt;"",ZahlungsZeitplan[[#This Row],[ANFANGSSALDO]]*(ZinsSatz/ZahlungenProJahr),""),IF(ZahlungsZeitplan[[#This Row],['#]]&lt;&gt;"",ZahlungsZeitplan[[#This Row],[ANFANGSSALDO]]*((ZinsSatz+$D$18)/ZahlungenProJahr),""))</f>
        <v/>
      </c>
      <c r="J275" s="21" t="str">
        <f ca="1">IF(ZahlungsZeitplan[[#This Row],['#]]&lt;&gt;"",IF(ZahlungsZeitplan[[#This Row],[Zahlungen (Plan)]]+ZahlungsZeitplan[[#This Row],[SONDERZAHLUNG]]&lt;=ZahlungsZeitplan[[#This Row],[ANFANGSSALDO]],ZahlungsZeitplan[[#This Row],[ANFANGSSALDO]]-ZahlungsZeitplan[[#This Row],[KAPITAL]],0),"")</f>
        <v/>
      </c>
      <c r="K275" s="21" t="str">
        <f ca="1">IF(ZahlungsZeitplan[[#This Row],['#]]&lt;&gt;"",SUM(INDEX(ZahlungsZeitplan[ZINSEN],1,1):ZahlungsZeitplan[[#This Row],[ZINSEN]]),"")</f>
        <v/>
      </c>
    </row>
    <row r="276" spans="2:11" x14ac:dyDescent="0.25">
      <c r="B276" s="19" t="str">
        <f ca="1">IF(DarlehenIstGut,IF(ROW()-ROW(ZahlungsZeitplan[[#Headers],['#]])&gt;PlanmäßigeAnzahlZahlungen,"",ROW()-ROW(ZahlungsZeitplan[[#Headers],['#]])),"")</f>
        <v/>
      </c>
      <c r="C276" s="20" t="str">
        <f ca="1">IF(ZahlungsZeitplan[[#This Row],['#]]&lt;&gt;"",EOMONTH(DarlehensAnfangsDatum,ROW(ZahlungsZeitplan[[#This Row],['#]])-ROW(ZahlungsZeitplan[[#Headers],['#]])-2)+DAY(DarlehensAnfangsDatum),"")</f>
        <v/>
      </c>
      <c r="D276" s="21" t="str">
        <f ca="1">IF(ZahlungsZeitplan[[#This Row],['#]]&lt;&gt;"",IF(ROW()-ROW(ZahlungsZeitplan[[#Headers],[ANFANGSSALDO]])=1,DarlehensBetrag,INDEX(ZahlungsZeitplan[ENDSALDO],ROW()-ROW(ZahlungsZeitplan[[#Headers],[ANFANGSSALDO]])-1)),"")</f>
        <v/>
      </c>
      <c r="E276" s="21" t="str">
        <f ca="1">IF(ZahlungsZeitplan[[#This Row],['#]]&lt;&gt;"",PlanmäßigeZahlung,"")</f>
        <v/>
      </c>
      <c r="F27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6" s="21" t="str">
        <f ca="1">IF(ZahlungsZeitplan[[#This Row],['#]]&lt;&gt;"",ZahlungsZeitplan[[#This Row],[GESAMTZAHLUNG]]-ZahlungsZeitplan[[#This Row],[ZINSEN]],"")</f>
        <v/>
      </c>
      <c r="I276" s="21" t="str">
        <f ca="1">IF(ZahlungsZeitplan[[#This Row],['#]]&lt;=($D$17*12),IF(ZahlungsZeitplan[[#This Row],['#]]&lt;&gt;"",ZahlungsZeitplan[[#This Row],[ANFANGSSALDO]]*(ZinsSatz/ZahlungenProJahr),""),IF(ZahlungsZeitplan[[#This Row],['#]]&lt;&gt;"",ZahlungsZeitplan[[#This Row],[ANFANGSSALDO]]*((ZinsSatz+$D$18)/ZahlungenProJahr),""))</f>
        <v/>
      </c>
      <c r="J276" s="21" t="str">
        <f ca="1">IF(ZahlungsZeitplan[[#This Row],['#]]&lt;&gt;"",IF(ZahlungsZeitplan[[#This Row],[Zahlungen (Plan)]]+ZahlungsZeitplan[[#This Row],[SONDERZAHLUNG]]&lt;=ZahlungsZeitplan[[#This Row],[ANFANGSSALDO]],ZahlungsZeitplan[[#This Row],[ANFANGSSALDO]]-ZahlungsZeitplan[[#This Row],[KAPITAL]],0),"")</f>
        <v/>
      </c>
      <c r="K276" s="21" t="str">
        <f ca="1">IF(ZahlungsZeitplan[[#This Row],['#]]&lt;&gt;"",SUM(INDEX(ZahlungsZeitplan[ZINSEN],1,1):ZahlungsZeitplan[[#This Row],[ZINSEN]]),"")</f>
        <v/>
      </c>
    </row>
    <row r="277" spans="2:11" x14ac:dyDescent="0.25">
      <c r="B277" s="19" t="str">
        <f ca="1">IF(DarlehenIstGut,IF(ROW()-ROW(ZahlungsZeitplan[[#Headers],['#]])&gt;PlanmäßigeAnzahlZahlungen,"",ROW()-ROW(ZahlungsZeitplan[[#Headers],['#]])),"")</f>
        <v/>
      </c>
      <c r="C277" s="20" t="str">
        <f ca="1">IF(ZahlungsZeitplan[[#This Row],['#]]&lt;&gt;"",EOMONTH(DarlehensAnfangsDatum,ROW(ZahlungsZeitplan[[#This Row],['#]])-ROW(ZahlungsZeitplan[[#Headers],['#]])-2)+DAY(DarlehensAnfangsDatum),"")</f>
        <v/>
      </c>
      <c r="D277" s="21" t="str">
        <f ca="1">IF(ZahlungsZeitplan[[#This Row],['#]]&lt;&gt;"",IF(ROW()-ROW(ZahlungsZeitplan[[#Headers],[ANFANGSSALDO]])=1,DarlehensBetrag,INDEX(ZahlungsZeitplan[ENDSALDO],ROW()-ROW(ZahlungsZeitplan[[#Headers],[ANFANGSSALDO]])-1)),"")</f>
        <v/>
      </c>
      <c r="E277" s="21" t="str">
        <f ca="1">IF(ZahlungsZeitplan[[#This Row],['#]]&lt;&gt;"",PlanmäßigeZahlung,"")</f>
        <v/>
      </c>
      <c r="F27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7" s="21" t="str">
        <f ca="1">IF(ZahlungsZeitplan[[#This Row],['#]]&lt;&gt;"",ZahlungsZeitplan[[#This Row],[GESAMTZAHLUNG]]-ZahlungsZeitplan[[#This Row],[ZINSEN]],"")</f>
        <v/>
      </c>
      <c r="I277" s="21" t="str">
        <f ca="1">IF(ZahlungsZeitplan[[#This Row],['#]]&lt;=($D$17*12),IF(ZahlungsZeitplan[[#This Row],['#]]&lt;&gt;"",ZahlungsZeitplan[[#This Row],[ANFANGSSALDO]]*(ZinsSatz/ZahlungenProJahr),""),IF(ZahlungsZeitplan[[#This Row],['#]]&lt;&gt;"",ZahlungsZeitplan[[#This Row],[ANFANGSSALDO]]*((ZinsSatz+$D$18)/ZahlungenProJahr),""))</f>
        <v/>
      </c>
      <c r="J277" s="21" t="str">
        <f ca="1">IF(ZahlungsZeitplan[[#This Row],['#]]&lt;&gt;"",IF(ZahlungsZeitplan[[#This Row],[Zahlungen (Plan)]]+ZahlungsZeitplan[[#This Row],[SONDERZAHLUNG]]&lt;=ZahlungsZeitplan[[#This Row],[ANFANGSSALDO]],ZahlungsZeitplan[[#This Row],[ANFANGSSALDO]]-ZahlungsZeitplan[[#This Row],[KAPITAL]],0),"")</f>
        <v/>
      </c>
      <c r="K277" s="21" t="str">
        <f ca="1">IF(ZahlungsZeitplan[[#This Row],['#]]&lt;&gt;"",SUM(INDEX(ZahlungsZeitplan[ZINSEN],1,1):ZahlungsZeitplan[[#This Row],[ZINSEN]]),"")</f>
        <v/>
      </c>
    </row>
    <row r="278" spans="2:11" x14ac:dyDescent="0.25">
      <c r="B278" s="19" t="str">
        <f ca="1">IF(DarlehenIstGut,IF(ROW()-ROW(ZahlungsZeitplan[[#Headers],['#]])&gt;PlanmäßigeAnzahlZahlungen,"",ROW()-ROW(ZahlungsZeitplan[[#Headers],['#]])),"")</f>
        <v/>
      </c>
      <c r="C278" s="20" t="str">
        <f ca="1">IF(ZahlungsZeitplan[[#This Row],['#]]&lt;&gt;"",EOMONTH(DarlehensAnfangsDatum,ROW(ZahlungsZeitplan[[#This Row],['#]])-ROW(ZahlungsZeitplan[[#Headers],['#]])-2)+DAY(DarlehensAnfangsDatum),"")</f>
        <v/>
      </c>
      <c r="D278" s="21" t="str">
        <f ca="1">IF(ZahlungsZeitplan[[#This Row],['#]]&lt;&gt;"",IF(ROW()-ROW(ZahlungsZeitplan[[#Headers],[ANFANGSSALDO]])=1,DarlehensBetrag,INDEX(ZahlungsZeitplan[ENDSALDO],ROW()-ROW(ZahlungsZeitplan[[#Headers],[ANFANGSSALDO]])-1)),"")</f>
        <v/>
      </c>
      <c r="E278" s="21" t="str">
        <f ca="1">IF(ZahlungsZeitplan[[#This Row],['#]]&lt;&gt;"",PlanmäßigeZahlung,"")</f>
        <v/>
      </c>
      <c r="F27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8" s="21" t="str">
        <f ca="1">IF(ZahlungsZeitplan[[#This Row],['#]]&lt;&gt;"",ZahlungsZeitplan[[#This Row],[GESAMTZAHLUNG]]-ZahlungsZeitplan[[#This Row],[ZINSEN]],"")</f>
        <v/>
      </c>
      <c r="I278" s="21" t="str">
        <f ca="1">IF(ZahlungsZeitplan[[#This Row],['#]]&lt;=($D$17*12),IF(ZahlungsZeitplan[[#This Row],['#]]&lt;&gt;"",ZahlungsZeitplan[[#This Row],[ANFANGSSALDO]]*(ZinsSatz/ZahlungenProJahr),""),IF(ZahlungsZeitplan[[#This Row],['#]]&lt;&gt;"",ZahlungsZeitplan[[#This Row],[ANFANGSSALDO]]*((ZinsSatz+$D$18)/ZahlungenProJahr),""))</f>
        <v/>
      </c>
      <c r="J278" s="21" t="str">
        <f ca="1">IF(ZahlungsZeitplan[[#This Row],['#]]&lt;&gt;"",IF(ZahlungsZeitplan[[#This Row],[Zahlungen (Plan)]]+ZahlungsZeitplan[[#This Row],[SONDERZAHLUNG]]&lt;=ZahlungsZeitplan[[#This Row],[ANFANGSSALDO]],ZahlungsZeitplan[[#This Row],[ANFANGSSALDO]]-ZahlungsZeitplan[[#This Row],[KAPITAL]],0),"")</f>
        <v/>
      </c>
      <c r="K278" s="21" t="str">
        <f ca="1">IF(ZahlungsZeitplan[[#This Row],['#]]&lt;&gt;"",SUM(INDEX(ZahlungsZeitplan[ZINSEN],1,1):ZahlungsZeitplan[[#This Row],[ZINSEN]]),"")</f>
        <v/>
      </c>
    </row>
    <row r="279" spans="2:11" x14ac:dyDescent="0.25">
      <c r="B279" s="19" t="str">
        <f ca="1">IF(DarlehenIstGut,IF(ROW()-ROW(ZahlungsZeitplan[[#Headers],['#]])&gt;PlanmäßigeAnzahlZahlungen,"",ROW()-ROW(ZahlungsZeitplan[[#Headers],['#]])),"")</f>
        <v/>
      </c>
      <c r="C279" s="20" t="str">
        <f ca="1">IF(ZahlungsZeitplan[[#This Row],['#]]&lt;&gt;"",EOMONTH(DarlehensAnfangsDatum,ROW(ZahlungsZeitplan[[#This Row],['#]])-ROW(ZahlungsZeitplan[[#Headers],['#]])-2)+DAY(DarlehensAnfangsDatum),"")</f>
        <v/>
      </c>
      <c r="D279" s="21" t="str">
        <f ca="1">IF(ZahlungsZeitplan[[#This Row],['#]]&lt;&gt;"",IF(ROW()-ROW(ZahlungsZeitplan[[#Headers],[ANFANGSSALDO]])=1,DarlehensBetrag,INDEX(ZahlungsZeitplan[ENDSALDO],ROW()-ROW(ZahlungsZeitplan[[#Headers],[ANFANGSSALDO]])-1)),"")</f>
        <v/>
      </c>
      <c r="E279" s="21" t="str">
        <f ca="1">IF(ZahlungsZeitplan[[#This Row],['#]]&lt;&gt;"",PlanmäßigeZahlung,"")</f>
        <v/>
      </c>
      <c r="F27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79" s="21" t="str">
        <f ca="1">IF(ZahlungsZeitplan[[#This Row],['#]]&lt;&gt;"",ZahlungsZeitplan[[#This Row],[GESAMTZAHLUNG]]-ZahlungsZeitplan[[#This Row],[ZINSEN]],"")</f>
        <v/>
      </c>
      <c r="I279" s="21" t="str">
        <f ca="1">IF(ZahlungsZeitplan[[#This Row],['#]]&lt;=($D$17*12),IF(ZahlungsZeitplan[[#This Row],['#]]&lt;&gt;"",ZahlungsZeitplan[[#This Row],[ANFANGSSALDO]]*(ZinsSatz/ZahlungenProJahr),""),IF(ZahlungsZeitplan[[#This Row],['#]]&lt;&gt;"",ZahlungsZeitplan[[#This Row],[ANFANGSSALDO]]*((ZinsSatz+$D$18)/ZahlungenProJahr),""))</f>
        <v/>
      </c>
      <c r="J279" s="21" t="str">
        <f ca="1">IF(ZahlungsZeitplan[[#This Row],['#]]&lt;&gt;"",IF(ZahlungsZeitplan[[#This Row],[Zahlungen (Plan)]]+ZahlungsZeitplan[[#This Row],[SONDERZAHLUNG]]&lt;=ZahlungsZeitplan[[#This Row],[ANFANGSSALDO]],ZahlungsZeitplan[[#This Row],[ANFANGSSALDO]]-ZahlungsZeitplan[[#This Row],[KAPITAL]],0),"")</f>
        <v/>
      </c>
      <c r="K279" s="21" t="str">
        <f ca="1">IF(ZahlungsZeitplan[[#This Row],['#]]&lt;&gt;"",SUM(INDEX(ZahlungsZeitplan[ZINSEN],1,1):ZahlungsZeitplan[[#This Row],[ZINSEN]]),"")</f>
        <v/>
      </c>
    </row>
    <row r="280" spans="2:11" x14ac:dyDescent="0.25">
      <c r="B280" s="19" t="str">
        <f ca="1">IF(DarlehenIstGut,IF(ROW()-ROW(ZahlungsZeitplan[[#Headers],['#]])&gt;PlanmäßigeAnzahlZahlungen,"",ROW()-ROW(ZahlungsZeitplan[[#Headers],['#]])),"")</f>
        <v/>
      </c>
      <c r="C280" s="20" t="str">
        <f ca="1">IF(ZahlungsZeitplan[[#This Row],['#]]&lt;&gt;"",EOMONTH(DarlehensAnfangsDatum,ROW(ZahlungsZeitplan[[#This Row],['#]])-ROW(ZahlungsZeitplan[[#Headers],['#]])-2)+DAY(DarlehensAnfangsDatum),"")</f>
        <v/>
      </c>
      <c r="D280" s="21" t="str">
        <f ca="1">IF(ZahlungsZeitplan[[#This Row],['#]]&lt;&gt;"",IF(ROW()-ROW(ZahlungsZeitplan[[#Headers],[ANFANGSSALDO]])=1,DarlehensBetrag,INDEX(ZahlungsZeitplan[ENDSALDO],ROW()-ROW(ZahlungsZeitplan[[#Headers],[ANFANGSSALDO]])-1)),"")</f>
        <v/>
      </c>
      <c r="E280" s="21" t="str">
        <f ca="1">IF(ZahlungsZeitplan[[#This Row],['#]]&lt;&gt;"",PlanmäßigeZahlung,"")</f>
        <v/>
      </c>
      <c r="F28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0" s="21" t="str">
        <f ca="1">IF(ZahlungsZeitplan[[#This Row],['#]]&lt;&gt;"",ZahlungsZeitplan[[#This Row],[GESAMTZAHLUNG]]-ZahlungsZeitplan[[#This Row],[ZINSEN]],"")</f>
        <v/>
      </c>
      <c r="I280" s="21" t="str">
        <f ca="1">IF(ZahlungsZeitplan[[#This Row],['#]]&lt;=($D$17*12),IF(ZahlungsZeitplan[[#This Row],['#]]&lt;&gt;"",ZahlungsZeitplan[[#This Row],[ANFANGSSALDO]]*(ZinsSatz/ZahlungenProJahr),""),IF(ZahlungsZeitplan[[#This Row],['#]]&lt;&gt;"",ZahlungsZeitplan[[#This Row],[ANFANGSSALDO]]*((ZinsSatz+$D$18)/ZahlungenProJahr),""))</f>
        <v/>
      </c>
      <c r="J280" s="21" t="str">
        <f ca="1">IF(ZahlungsZeitplan[[#This Row],['#]]&lt;&gt;"",IF(ZahlungsZeitplan[[#This Row],[Zahlungen (Plan)]]+ZahlungsZeitplan[[#This Row],[SONDERZAHLUNG]]&lt;=ZahlungsZeitplan[[#This Row],[ANFANGSSALDO]],ZahlungsZeitplan[[#This Row],[ANFANGSSALDO]]-ZahlungsZeitplan[[#This Row],[KAPITAL]],0),"")</f>
        <v/>
      </c>
      <c r="K280" s="21" t="str">
        <f ca="1">IF(ZahlungsZeitplan[[#This Row],['#]]&lt;&gt;"",SUM(INDEX(ZahlungsZeitplan[ZINSEN],1,1):ZahlungsZeitplan[[#This Row],[ZINSEN]]),"")</f>
        <v/>
      </c>
    </row>
    <row r="281" spans="2:11" x14ac:dyDescent="0.25">
      <c r="B281" s="19" t="str">
        <f ca="1">IF(DarlehenIstGut,IF(ROW()-ROW(ZahlungsZeitplan[[#Headers],['#]])&gt;PlanmäßigeAnzahlZahlungen,"",ROW()-ROW(ZahlungsZeitplan[[#Headers],['#]])),"")</f>
        <v/>
      </c>
      <c r="C281" s="20" t="str">
        <f ca="1">IF(ZahlungsZeitplan[[#This Row],['#]]&lt;&gt;"",EOMONTH(DarlehensAnfangsDatum,ROW(ZahlungsZeitplan[[#This Row],['#]])-ROW(ZahlungsZeitplan[[#Headers],['#]])-2)+DAY(DarlehensAnfangsDatum),"")</f>
        <v/>
      </c>
      <c r="D281" s="21" t="str">
        <f ca="1">IF(ZahlungsZeitplan[[#This Row],['#]]&lt;&gt;"",IF(ROW()-ROW(ZahlungsZeitplan[[#Headers],[ANFANGSSALDO]])=1,DarlehensBetrag,INDEX(ZahlungsZeitplan[ENDSALDO],ROW()-ROW(ZahlungsZeitplan[[#Headers],[ANFANGSSALDO]])-1)),"")</f>
        <v/>
      </c>
      <c r="E281" s="21" t="str">
        <f ca="1">IF(ZahlungsZeitplan[[#This Row],['#]]&lt;&gt;"",PlanmäßigeZahlung,"")</f>
        <v/>
      </c>
      <c r="F28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1" s="21" t="str">
        <f ca="1">IF(ZahlungsZeitplan[[#This Row],['#]]&lt;&gt;"",ZahlungsZeitplan[[#This Row],[GESAMTZAHLUNG]]-ZahlungsZeitplan[[#This Row],[ZINSEN]],"")</f>
        <v/>
      </c>
      <c r="I281" s="21" t="str">
        <f ca="1">IF(ZahlungsZeitplan[[#This Row],['#]]&lt;=($D$17*12),IF(ZahlungsZeitplan[[#This Row],['#]]&lt;&gt;"",ZahlungsZeitplan[[#This Row],[ANFANGSSALDO]]*(ZinsSatz/ZahlungenProJahr),""),IF(ZahlungsZeitplan[[#This Row],['#]]&lt;&gt;"",ZahlungsZeitplan[[#This Row],[ANFANGSSALDO]]*((ZinsSatz+$D$18)/ZahlungenProJahr),""))</f>
        <v/>
      </c>
      <c r="J281" s="21" t="str">
        <f ca="1">IF(ZahlungsZeitplan[[#This Row],['#]]&lt;&gt;"",IF(ZahlungsZeitplan[[#This Row],[Zahlungen (Plan)]]+ZahlungsZeitplan[[#This Row],[SONDERZAHLUNG]]&lt;=ZahlungsZeitplan[[#This Row],[ANFANGSSALDO]],ZahlungsZeitplan[[#This Row],[ANFANGSSALDO]]-ZahlungsZeitplan[[#This Row],[KAPITAL]],0),"")</f>
        <v/>
      </c>
      <c r="K281" s="21" t="str">
        <f ca="1">IF(ZahlungsZeitplan[[#This Row],['#]]&lt;&gt;"",SUM(INDEX(ZahlungsZeitplan[ZINSEN],1,1):ZahlungsZeitplan[[#This Row],[ZINSEN]]),"")</f>
        <v/>
      </c>
    </row>
    <row r="282" spans="2:11" x14ac:dyDescent="0.25">
      <c r="B282" s="19" t="str">
        <f ca="1">IF(DarlehenIstGut,IF(ROW()-ROW(ZahlungsZeitplan[[#Headers],['#]])&gt;PlanmäßigeAnzahlZahlungen,"",ROW()-ROW(ZahlungsZeitplan[[#Headers],['#]])),"")</f>
        <v/>
      </c>
      <c r="C282" s="20" t="str">
        <f ca="1">IF(ZahlungsZeitplan[[#This Row],['#]]&lt;&gt;"",EOMONTH(DarlehensAnfangsDatum,ROW(ZahlungsZeitplan[[#This Row],['#]])-ROW(ZahlungsZeitplan[[#Headers],['#]])-2)+DAY(DarlehensAnfangsDatum),"")</f>
        <v/>
      </c>
      <c r="D282" s="21" t="str">
        <f ca="1">IF(ZahlungsZeitplan[[#This Row],['#]]&lt;&gt;"",IF(ROW()-ROW(ZahlungsZeitplan[[#Headers],[ANFANGSSALDO]])=1,DarlehensBetrag,INDEX(ZahlungsZeitplan[ENDSALDO],ROW()-ROW(ZahlungsZeitplan[[#Headers],[ANFANGSSALDO]])-1)),"")</f>
        <v/>
      </c>
      <c r="E282" s="21" t="str">
        <f ca="1">IF(ZahlungsZeitplan[[#This Row],['#]]&lt;&gt;"",PlanmäßigeZahlung,"")</f>
        <v/>
      </c>
      <c r="F28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2" s="21" t="str">
        <f ca="1">IF(ZahlungsZeitplan[[#This Row],['#]]&lt;&gt;"",ZahlungsZeitplan[[#This Row],[GESAMTZAHLUNG]]-ZahlungsZeitplan[[#This Row],[ZINSEN]],"")</f>
        <v/>
      </c>
      <c r="I282" s="21" t="str">
        <f ca="1">IF(ZahlungsZeitplan[[#This Row],['#]]&lt;=($D$17*12),IF(ZahlungsZeitplan[[#This Row],['#]]&lt;&gt;"",ZahlungsZeitplan[[#This Row],[ANFANGSSALDO]]*(ZinsSatz/ZahlungenProJahr),""),IF(ZahlungsZeitplan[[#This Row],['#]]&lt;&gt;"",ZahlungsZeitplan[[#This Row],[ANFANGSSALDO]]*((ZinsSatz+$D$18)/ZahlungenProJahr),""))</f>
        <v/>
      </c>
      <c r="J282" s="21" t="str">
        <f ca="1">IF(ZahlungsZeitplan[[#This Row],['#]]&lt;&gt;"",IF(ZahlungsZeitplan[[#This Row],[Zahlungen (Plan)]]+ZahlungsZeitplan[[#This Row],[SONDERZAHLUNG]]&lt;=ZahlungsZeitplan[[#This Row],[ANFANGSSALDO]],ZahlungsZeitplan[[#This Row],[ANFANGSSALDO]]-ZahlungsZeitplan[[#This Row],[KAPITAL]],0),"")</f>
        <v/>
      </c>
      <c r="K282" s="21" t="str">
        <f ca="1">IF(ZahlungsZeitplan[[#This Row],['#]]&lt;&gt;"",SUM(INDEX(ZahlungsZeitplan[ZINSEN],1,1):ZahlungsZeitplan[[#This Row],[ZINSEN]]),"")</f>
        <v/>
      </c>
    </row>
    <row r="283" spans="2:11" x14ac:dyDescent="0.25">
      <c r="B283" s="19" t="str">
        <f ca="1">IF(DarlehenIstGut,IF(ROW()-ROW(ZahlungsZeitplan[[#Headers],['#]])&gt;PlanmäßigeAnzahlZahlungen,"",ROW()-ROW(ZahlungsZeitplan[[#Headers],['#]])),"")</f>
        <v/>
      </c>
      <c r="C283" s="20" t="str">
        <f ca="1">IF(ZahlungsZeitplan[[#This Row],['#]]&lt;&gt;"",EOMONTH(DarlehensAnfangsDatum,ROW(ZahlungsZeitplan[[#This Row],['#]])-ROW(ZahlungsZeitplan[[#Headers],['#]])-2)+DAY(DarlehensAnfangsDatum),"")</f>
        <v/>
      </c>
      <c r="D283" s="21" t="str">
        <f ca="1">IF(ZahlungsZeitplan[[#This Row],['#]]&lt;&gt;"",IF(ROW()-ROW(ZahlungsZeitplan[[#Headers],[ANFANGSSALDO]])=1,DarlehensBetrag,INDEX(ZahlungsZeitplan[ENDSALDO],ROW()-ROW(ZahlungsZeitplan[[#Headers],[ANFANGSSALDO]])-1)),"")</f>
        <v/>
      </c>
      <c r="E283" s="21" t="str">
        <f ca="1">IF(ZahlungsZeitplan[[#This Row],['#]]&lt;&gt;"",PlanmäßigeZahlung,"")</f>
        <v/>
      </c>
      <c r="F28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3" s="21" t="str">
        <f ca="1">IF(ZahlungsZeitplan[[#This Row],['#]]&lt;&gt;"",ZahlungsZeitplan[[#This Row],[GESAMTZAHLUNG]]-ZahlungsZeitplan[[#This Row],[ZINSEN]],"")</f>
        <v/>
      </c>
      <c r="I283" s="21" t="str">
        <f ca="1">IF(ZahlungsZeitplan[[#This Row],['#]]&lt;=($D$17*12),IF(ZahlungsZeitplan[[#This Row],['#]]&lt;&gt;"",ZahlungsZeitplan[[#This Row],[ANFANGSSALDO]]*(ZinsSatz/ZahlungenProJahr),""),IF(ZahlungsZeitplan[[#This Row],['#]]&lt;&gt;"",ZahlungsZeitplan[[#This Row],[ANFANGSSALDO]]*((ZinsSatz+$D$18)/ZahlungenProJahr),""))</f>
        <v/>
      </c>
      <c r="J283" s="21" t="str">
        <f ca="1">IF(ZahlungsZeitplan[[#This Row],['#]]&lt;&gt;"",IF(ZahlungsZeitplan[[#This Row],[Zahlungen (Plan)]]+ZahlungsZeitplan[[#This Row],[SONDERZAHLUNG]]&lt;=ZahlungsZeitplan[[#This Row],[ANFANGSSALDO]],ZahlungsZeitplan[[#This Row],[ANFANGSSALDO]]-ZahlungsZeitplan[[#This Row],[KAPITAL]],0),"")</f>
        <v/>
      </c>
      <c r="K283" s="21" t="str">
        <f ca="1">IF(ZahlungsZeitplan[[#This Row],['#]]&lt;&gt;"",SUM(INDEX(ZahlungsZeitplan[ZINSEN],1,1):ZahlungsZeitplan[[#This Row],[ZINSEN]]),"")</f>
        <v/>
      </c>
    </row>
    <row r="284" spans="2:11" x14ac:dyDescent="0.25">
      <c r="B284" s="19" t="str">
        <f ca="1">IF(DarlehenIstGut,IF(ROW()-ROW(ZahlungsZeitplan[[#Headers],['#]])&gt;PlanmäßigeAnzahlZahlungen,"",ROW()-ROW(ZahlungsZeitplan[[#Headers],['#]])),"")</f>
        <v/>
      </c>
      <c r="C284" s="20" t="str">
        <f ca="1">IF(ZahlungsZeitplan[[#This Row],['#]]&lt;&gt;"",EOMONTH(DarlehensAnfangsDatum,ROW(ZahlungsZeitplan[[#This Row],['#]])-ROW(ZahlungsZeitplan[[#Headers],['#]])-2)+DAY(DarlehensAnfangsDatum),"")</f>
        <v/>
      </c>
      <c r="D284" s="21" t="str">
        <f ca="1">IF(ZahlungsZeitplan[[#This Row],['#]]&lt;&gt;"",IF(ROW()-ROW(ZahlungsZeitplan[[#Headers],[ANFANGSSALDO]])=1,DarlehensBetrag,INDEX(ZahlungsZeitplan[ENDSALDO],ROW()-ROW(ZahlungsZeitplan[[#Headers],[ANFANGSSALDO]])-1)),"")</f>
        <v/>
      </c>
      <c r="E284" s="21" t="str">
        <f ca="1">IF(ZahlungsZeitplan[[#This Row],['#]]&lt;&gt;"",PlanmäßigeZahlung,"")</f>
        <v/>
      </c>
      <c r="F28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4" s="21" t="str">
        <f ca="1">IF(ZahlungsZeitplan[[#This Row],['#]]&lt;&gt;"",ZahlungsZeitplan[[#This Row],[GESAMTZAHLUNG]]-ZahlungsZeitplan[[#This Row],[ZINSEN]],"")</f>
        <v/>
      </c>
      <c r="I284" s="21" t="str">
        <f ca="1">IF(ZahlungsZeitplan[[#This Row],['#]]&lt;=($D$17*12),IF(ZahlungsZeitplan[[#This Row],['#]]&lt;&gt;"",ZahlungsZeitplan[[#This Row],[ANFANGSSALDO]]*(ZinsSatz/ZahlungenProJahr),""),IF(ZahlungsZeitplan[[#This Row],['#]]&lt;&gt;"",ZahlungsZeitplan[[#This Row],[ANFANGSSALDO]]*((ZinsSatz+$D$18)/ZahlungenProJahr),""))</f>
        <v/>
      </c>
      <c r="J284" s="21" t="str">
        <f ca="1">IF(ZahlungsZeitplan[[#This Row],['#]]&lt;&gt;"",IF(ZahlungsZeitplan[[#This Row],[Zahlungen (Plan)]]+ZahlungsZeitplan[[#This Row],[SONDERZAHLUNG]]&lt;=ZahlungsZeitplan[[#This Row],[ANFANGSSALDO]],ZahlungsZeitplan[[#This Row],[ANFANGSSALDO]]-ZahlungsZeitplan[[#This Row],[KAPITAL]],0),"")</f>
        <v/>
      </c>
      <c r="K284" s="21" t="str">
        <f ca="1">IF(ZahlungsZeitplan[[#This Row],['#]]&lt;&gt;"",SUM(INDEX(ZahlungsZeitplan[ZINSEN],1,1):ZahlungsZeitplan[[#This Row],[ZINSEN]]),"")</f>
        <v/>
      </c>
    </row>
    <row r="285" spans="2:11" x14ac:dyDescent="0.25">
      <c r="B285" s="19" t="str">
        <f ca="1">IF(DarlehenIstGut,IF(ROW()-ROW(ZahlungsZeitplan[[#Headers],['#]])&gt;PlanmäßigeAnzahlZahlungen,"",ROW()-ROW(ZahlungsZeitplan[[#Headers],['#]])),"")</f>
        <v/>
      </c>
      <c r="C285" s="20" t="str">
        <f ca="1">IF(ZahlungsZeitplan[[#This Row],['#]]&lt;&gt;"",EOMONTH(DarlehensAnfangsDatum,ROW(ZahlungsZeitplan[[#This Row],['#]])-ROW(ZahlungsZeitplan[[#Headers],['#]])-2)+DAY(DarlehensAnfangsDatum),"")</f>
        <v/>
      </c>
      <c r="D285" s="21" t="str">
        <f ca="1">IF(ZahlungsZeitplan[[#This Row],['#]]&lt;&gt;"",IF(ROW()-ROW(ZahlungsZeitplan[[#Headers],[ANFANGSSALDO]])=1,DarlehensBetrag,INDEX(ZahlungsZeitplan[ENDSALDO],ROW()-ROW(ZahlungsZeitplan[[#Headers],[ANFANGSSALDO]])-1)),"")</f>
        <v/>
      </c>
      <c r="E285" s="21" t="str">
        <f ca="1">IF(ZahlungsZeitplan[[#This Row],['#]]&lt;&gt;"",PlanmäßigeZahlung,"")</f>
        <v/>
      </c>
      <c r="F28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5" s="21" t="str">
        <f ca="1">IF(ZahlungsZeitplan[[#This Row],['#]]&lt;&gt;"",ZahlungsZeitplan[[#This Row],[GESAMTZAHLUNG]]-ZahlungsZeitplan[[#This Row],[ZINSEN]],"")</f>
        <v/>
      </c>
      <c r="I285" s="21" t="str">
        <f ca="1">IF(ZahlungsZeitplan[[#This Row],['#]]&lt;=($D$17*12),IF(ZahlungsZeitplan[[#This Row],['#]]&lt;&gt;"",ZahlungsZeitplan[[#This Row],[ANFANGSSALDO]]*(ZinsSatz/ZahlungenProJahr),""),IF(ZahlungsZeitplan[[#This Row],['#]]&lt;&gt;"",ZahlungsZeitplan[[#This Row],[ANFANGSSALDO]]*((ZinsSatz+$D$18)/ZahlungenProJahr),""))</f>
        <v/>
      </c>
      <c r="J285" s="21" t="str">
        <f ca="1">IF(ZahlungsZeitplan[[#This Row],['#]]&lt;&gt;"",IF(ZahlungsZeitplan[[#This Row],[Zahlungen (Plan)]]+ZahlungsZeitplan[[#This Row],[SONDERZAHLUNG]]&lt;=ZahlungsZeitplan[[#This Row],[ANFANGSSALDO]],ZahlungsZeitplan[[#This Row],[ANFANGSSALDO]]-ZahlungsZeitplan[[#This Row],[KAPITAL]],0),"")</f>
        <v/>
      </c>
      <c r="K285" s="21" t="str">
        <f ca="1">IF(ZahlungsZeitplan[[#This Row],['#]]&lt;&gt;"",SUM(INDEX(ZahlungsZeitplan[ZINSEN],1,1):ZahlungsZeitplan[[#This Row],[ZINSEN]]),"")</f>
        <v/>
      </c>
    </row>
    <row r="286" spans="2:11" x14ac:dyDescent="0.25">
      <c r="B286" s="19" t="str">
        <f ca="1">IF(DarlehenIstGut,IF(ROW()-ROW(ZahlungsZeitplan[[#Headers],['#]])&gt;PlanmäßigeAnzahlZahlungen,"",ROW()-ROW(ZahlungsZeitplan[[#Headers],['#]])),"")</f>
        <v/>
      </c>
      <c r="C286" s="20" t="str">
        <f ca="1">IF(ZahlungsZeitplan[[#This Row],['#]]&lt;&gt;"",EOMONTH(DarlehensAnfangsDatum,ROW(ZahlungsZeitplan[[#This Row],['#]])-ROW(ZahlungsZeitplan[[#Headers],['#]])-2)+DAY(DarlehensAnfangsDatum),"")</f>
        <v/>
      </c>
      <c r="D286" s="21" t="str">
        <f ca="1">IF(ZahlungsZeitplan[[#This Row],['#]]&lt;&gt;"",IF(ROW()-ROW(ZahlungsZeitplan[[#Headers],[ANFANGSSALDO]])=1,DarlehensBetrag,INDEX(ZahlungsZeitplan[ENDSALDO],ROW()-ROW(ZahlungsZeitplan[[#Headers],[ANFANGSSALDO]])-1)),"")</f>
        <v/>
      </c>
      <c r="E286" s="21" t="str">
        <f ca="1">IF(ZahlungsZeitplan[[#This Row],['#]]&lt;&gt;"",PlanmäßigeZahlung,"")</f>
        <v/>
      </c>
      <c r="F28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6" s="21" t="str">
        <f ca="1">IF(ZahlungsZeitplan[[#This Row],['#]]&lt;&gt;"",ZahlungsZeitplan[[#This Row],[GESAMTZAHLUNG]]-ZahlungsZeitplan[[#This Row],[ZINSEN]],"")</f>
        <v/>
      </c>
      <c r="I286" s="21" t="str">
        <f ca="1">IF(ZahlungsZeitplan[[#This Row],['#]]&lt;=($D$17*12),IF(ZahlungsZeitplan[[#This Row],['#]]&lt;&gt;"",ZahlungsZeitplan[[#This Row],[ANFANGSSALDO]]*(ZinsSatz/ZahlungenProJahr),""),IF(ZahlungsZeitplan[[#This Row],['#]]&lt;&gt;"",ZahlungsZeitplan[[#This Row],[ANFANGSSALDO]]*((ZinsSatz+$D$18)/ZahlungenProJahr),""))</f>
        <v/>
      </c>
      <c r="J286" s="21" t="str">
        <f ca="1">IF(ZahlungsZeitplan[[#This Row],['#]]&lt;&gt;"",IF(ZahlungsZeitplan[[#This Row],[Zahlungen (Plan)]]+ZahlungsZeitplan[[#This Row],[SONDERZAHLUNG]]&lt;=ZahlungsZeitplan[[#This Row],[ANFANGSSALDO]],ZahlungsZeitplan[[#This Row],[ANFANGSSALDO]]-ZahlungsZeitplan[[#This Row],[KAPITAL]],0),"")</f>
        <v/>
      </c>
      <c r="K286" s="21" t="str">
        <f ca="1">IF(ZahlungsZeitplan[[#This Row],['#]]&lt;&gt;"",SUM(INDEX(ZahlungsZeitplan[ZINSEN],1,1):ZahlungsZeitplan[[#This Row],[ZINSEN]]),"")</f>
        <v/>
      </c>
    </row>
    <row r="287" spans="2:11" x14ac:dyDescent="0.25">
      <c r="B287" s="19" t="str">
        <f ca="1">IF(DarlehenIstGut,IF(ROW()-ROW(ZahlungsZeitplan[[#Headers],['#]])&gt;PlanmäßigeAnzahlZahlungen,"",ROW()-ROW(ZahlungsZeitplan[[#Headers],['#]])),"")</f>
        <v/>
      </c>
      <c r="C287" s="20" t="str">
        <f ca="1">IF(ZahlungsZeitplan[[#This Row],['#]]&lt;&gt;"",EOMONTH(DarlehensAnfangsDatum,ROW(ZahlungsZeitplan[[#This Row],['#]])-ROW(ZahlungsZeitplan[[#Headers],['#]])-2)+DAY(DarlehensAnfangsDatum),"")</f>
        <v/>
      </c>
      <c r="D287" s="21" t="str">
        <f ca="1">IF(ZahlungsZeitplan[[#This Row],['#]]&lt;&gt;"",IF(ROW()-ROW(ZahlungsZeitplan[[#Headers],[ANFANGSSALDO]])=1,DarlehensBetrag,INDEX(ZahlungsZeitplan[ENDSALDO],ROW()-ROW(ZahlungsZeitplan[[#Headers],[ANFANGSSALDO]])-1)),"")</f>
        <v/>
      </c>
      <c r="E287" s="21" t="str">
        <f ca="1">IF(ZahlungsZeitplan[[#This Row],['#]]&lt;&gt;"",PlanmäßigeZahlung,"")</f>
        <v/>
      </c>
      <c r="F28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7" s="21" t="str">
        <f ca="1">IF(ZahlungsZeitplan[[#This Row],['#]]&lt;&gt;"",ZahlungsZeitplan[[#This Row],[GESAMTZAHLUNG]]-ZahlungsZeitplan[[#This Row],[ZINSEN]],"")</f>
        <v/>
      </c>
      <c r="I287" s="21" t="str">
        <f ca="1">IF(ZahlungsZeitplan[[#This Row],['#]]&lt;=($D$17*12),IF(ZahlungsZeitplan[[#This Row],['#]]&lt;&gt;"",ZahlungsZeitplan[[#This Row],[ANFANGSSALDO]]*(ZinsSatz/ZahlungenProJahr),""),IF(ZahlungsZeitplan[[#This Row],['#]]&lt;&gt;"",ZahlungsZeitplan[[#This Row],[ANFANGSSALDO]]*((ZinsSatz+$D$18)/ZahlungenProJahr),""))</f>
        <v/>
      </c>
      <c r="J287" s="21" t="str">
        <f ca="1">IF(ZahlungsZeitplan[[#This Row],['#]]&lt;&gt;"",IF(ZahlungsZeitplan[[#This Row],[Zahlungen (Plan)]]+ZahlungsZeitplan[[#This Row],[SONDERZAHLUNG]]&lt;=ZahlungsZeitplan[[#This Row],[ANFANGSSALDO]],ZahlungsZeitplan[[#This Row],[ANFANGSSALDO]]-ZahlungsZeitplan[[#This Row],[KAPITAL]],0),"")</f>
        <v/>
      </c>
      <c r="K287" s="21" t="str">
        <f ca="1">IF(ZahlungsZeitplan[[#This Row],['#]]&lt;&gt;"",SUM(INDEX(ZahlungsZeitplan[ZINSEN],1,1):ZahlungsZeitplan[[#This Row],[ZINSEN]]),"")</f>
        <v/>
      </c>
    </row>
    <row r="288" spans="2:11" x14ac:dyDescent="0.25">
      <c r="B288" s="19" t="str">
        <f ca="1">IF(DarlehenIstGut,IF(ROW()-ROW(ZahlungsZeitplan[[#Headers],['#]])&gt;PlanmäßigeAnzahlZahlungen,"",ROW()-ROW(ZahlungsZeitplan[[#Headers],['#]])),"")</f>
        <v/>
      </c>
      <c r="C288" s="20" t="str">
        <f ca="1">IF(ZahlungsZeitplan[[#This Row],['#]]&lt;&gt;"",EOMONTH(DarlehensAnfangsDatum,ROW(ZahlungsZeitplan[[#This Row],['#]])-ROW(ZahlungsZeitplan[[#Headers],['#]])-2)+DAY(DarlehensAnfangsDatum),"")</f>
        <v/>
      </c>
      <c r="D288" s="21" t="str">
        <f ca="1">IF(ZahlungsZeitplan[[#This Row],['#]]&lt;&gt;"",IF(ROW()-ROW(ZahlungsZeitplan[[#Headers],[ANFANGSSALDO]])=1,DarlehensBetrag,INDEX(ZahlungsZeitplan[ENDSALDO],ROW()-ROW(ZahlungsZeitplan[[#Headers],[ANFANGSSALDO]])-1)),"")</f>
        <v/>
      </c>
      <c r="E288" s="21" t="str">
        <f ca="1">IF(ZahlungsZeitplan[[#This Row],['#]]&lt;&gt;"",PlanmäßigeZahlung,"")</f>
        <v/>
      </c>
      <c r="F28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8" s="21" t="str">
        <f ca="1">IF(ZahlungsZeitplan[[#This Row],['#]]&lt;&gt;"",ZahlungsZeitplan[[#This Row],[GESAMTZAHLUNG]]-ZahlungsZeitplan[[#This Row],[ZINSEN]],"")</f>
        <v/>
      </c>
      <c r="I288" s="21" t="str">
        <f ca="1">IF(ZahlungsZeitplan[[#This Row],['#]]&lt;=($D$17*12),IF(ZahlungsZeitplan[[#This Row],['#]]&lt;&gt;"",ZahlungsZeitplan[[#This Row],[ANFANGSSALDO]]*(ZinsSatz/ZahlungenProJahr),""),IF(ZahlungsZeitplan[[#This Row],['#]]&lt;&gt;"",ZahlungsZeitplan[[#This Row],[ANFANGSSALDO]]*((ZinsSatz+$D$18)/ZahlungenProJahr),""))</f>
        <v/>
      </c>
      <c r="J288" s="21" t="str">
        <f ca="1">IF(ZahlungsZeitplan[[#This Row],['#]]&lt;&gt;"",IF(ZahlungsZeitplan[[#This Row],[Zahlungen (Plan)]]+ZahlungsZeitplan[[#This Row],[SONDERZAHLUNG]]&lt;=ZahlungsZeitplan[[#This Row],[ANFANGSSALDO]],ZahlungsZeitplan[[#This Row],[ANFANGSSALDO]]-ZahlungsZeitplan[[#This Row],[KAPITAL]],0),"")</f>
        <v/>
      </c>
      <c r="K288" s="21" t="str">
        <f ca="1">IF(ZahlungsZeitplan[[#This Row],['#]]&lt;&gt;"",SUM(INDEX(ZahlungsZeitplan[ZINSEN],1,1):ZahlungsZeitplan[[#This Row],[ZINSEN]]),"")</f>
        <v/>
      </c>
    </row>
    <row r="289" spans="2:11" x14ac:dyDescent="0.25">
      <c r="B289" s="19" t="str">
        <f ca="1">IF(DarlehenIstGut,IF(ROW()-ROW(ZahlungsZeitplan[[#Headers],['#]])&gt;PlanmäßigeAnzahlZahlungen,"",ROW()-ROW(ZahlungsZeitplan[[#Headers],['#]])),"")</f>
        <v/>
      </c>
      <c r="C289" s="20" t="str">
        <f ca="1">IF(ZahlungsZeitplan[[#This Row],['#]]&lt;&gt;"",EOMONTH(DarlehensAnfangsDatum,ROW(ZahlungsZeitplan[[#This Row],['#]])-ROW(ZahlungsZeitplan[[#Headers],['#]])-2)+DAY(DarlehensAnfangsDatum),"")</f>
        <v/>
      </c>
      <c r="D289" s="21" t="str">
        <f ca="1">IF(ZahlungsZeitplan[[#This Row],['#]]&lt;&gt;"",IF(ROW()-ROW(ZahlungsZeitplan[[#Headers],[ANFANGSSALDO]])=1,DarlehensBetrag,INDEX(ZahlungsZeitplan[ENDSALDO],ROW()-ROW(ZahlungsZeitplan[[#Headers],[ANFANGSSALDO]])-1)),"")</f>
        <v/>
      </c>
      <c r="E289" s="21" t="str">
        <f ca="1">IF(ZahlungsZeitplan[[#This Row],['#]]&lt;&gt;"",PlanmäßigeZahlung,"")</f>
        <v/>
      </c>
      <c r="F28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89" s="21" t="str">
        <f ca="1">IF(ZahlungsZeitplan[[#This Row],['#]]&lt;&gt;"",ZahlungsZeitplan[[#This Row],[GESAMTZAHLUNG]]-ZahlungsZeitplan[[#This Row],[ZINSEN]],"")</f>
        <v/>
      </c>
      <c r="I289" s="21" t="str">
        <f ca="1">IF(ZahlungsZeitplan[[#This Row],['#]]&lt;=($D$17*12),IF(ZahlungsZeitplan[[#This Row],['#]]&lt;&gt;"",ZahlungsZeitplan[[#This Row],[ANFANGSSALDO]]*(ZinsSatz/ZahlungenProJahr),""),IF(ZahlungsZeitplan[[#This Row],['#]]&lt;&gt;"",ZahlungsZeitplan[[#This Row],[ANFANGSSALDO]]*((ZinsSatz+$D$18)/ZahlungenProJahr),""))</f>
        <v/>
      </c>
      <c r="J289" s="21" t="str">
        <f ca="1">IF(ZahlungsZeitplan[[#This Row],['#]]&lt;&gt;"",IF(ZahlungsZeitplan[[#This Row],[Zahlungen (Plan)]]+ZahlungsZeitplan[[#This Row],[SONDERZAHLUNG]]&lt;=ZahlungsZeitplan[[#This Row],[ANFANGSSALDO]],ZahlungsZeitplan[[#This Row],[ANFANGSSALDO]]-ZahlungsZeitplan[[#This Row],[KAPITAL]],0),"")</f>
        <v/>
      </c>
      <c r="K289" s="21" t="str">
        <f ca="1">IF(ZahlungsZeitplan[[#This Row],['#]]&lt;&gt;"",SUM(INDEX(ZahlungsZeitplan[ZINSEN],1,1):ZahlungsZeitplan[[#This Row],[ZINSEN]]),"")</f>
        <v/>
      </c>
    </row>
    <row r="290" spans="2:11" x14ac:dyDescent="0.25">
      <c r="B290" s="19" t="str">
        <f ca="1">IF(DarlehenIstGut,IF(ROW()-ROW(ZahlungsZeitplan[[#Headers],['#]])&gt;PlanmäßigeAnzahlZahlungen,"",ROW()-ROW(ZahlungsZeitplan[[#Headers],['#]])),"")</f>
        <v/>
      </c>
      <c r="C290" s="20" t="str">
        <f ca="1">IF(ZahlungsZeitplan[[#This Row],['#]]&lt;&gt;"",EOMONTH(DarlehensAnfangsDatum,ROW(ZahlungsZeitplan[[#This Row],['#]])-ROW(ZahlungsZeitplan[[#Headers],['#]])-2)+DAY(DarlehensAnfangsDatum),"")</f>
        <v/>
      </c>
      <c r="D290" s="21" t="str">
        <f ca="1">IF(ZahlungsZeitplan[[#This Row],['#]]&lt;&gt;"",IF(ROW()-ROW(ZahlungsZeitplan[[#Headers],[ANFANGSSALDO]])=1,DarlehensBetrag,INDEX(ZahlungsZeitplan[ENDSALDO],ROW()-ROW(ZahlungsZeitplan[[#Headers],[ANFANGSSALDO]])-1)),"")</f>
        <v/>
      </c>
      <c r="E290" s="21" t="str">
        <f ca="1">IF(ZahlungsZeitplan[[#This Row],['#]]&lt;&gt;"",PlanmäßigeZahlung,"")</f>
        <v/>
      </c>
      <c r="F29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0" s="21" t="str">
        <f ca="1">IF(ZahlungsZeitplan[[#This Row],['#]]&lt;&gt;"",ZahlungsZeitplan[[#This Row],[GESAMTZAHLUNG]]-ZahlungsZeitplan[[#This Row],[ZINSEN]],"")</f>
        <v/>
      </c>
      <c r="I290" s="21" t="str">
        <f ca="1">IF(ZahlungsZeitplan[[#This Row],['#]]&lt;=($D$17*12),IF(ZahlungsZeitplan[[#This Row],['#]]&lt;&gt;"",ZahlungsZeitplan[[#This Row],[ANFANGSSALDO]]*(ZinsSatz/ZahlungenProJahr),""),IF(ZahlungsZeitplan[[#This Row],['#]]&lt;&gt;"",ZahlungsZeitplan[[#This Row],[ANFANGSSALDO]]*((ZinsSatz+$D$18)/ZahlungenProJahr),""))</f>
        <v/>
      </c>
      <c r="J290" s="21" t="str">
        <f ca="1">IF(ZahlungsZeitplan[[#This Row],['#]]&lt;&gt;"",IF(ZahlungsZeitplan[[#This Row],[Zahlungen (Plan)]]+ZahlungsZeitplan[[#This Row],[SONDERZAHLUNG]]&lt;=ZahlungsZeitplan[[#This Row],[ANFANGSSALDO]],ZahlungsZeitplan[[#This Row],[ANFANGSSALDO]]-ZahlungsZeitplan[[#This Row],[KAPITAL]],0),"")</f>
        <v/>
      </c>
      <c r="K290" s="21" t="str">
        <f ca="1">IF(ZahlungsZeitplan[[#This Row],['#]]&lt;&gt;"",SUM(INDEX(ZahlungsZeitplan[ZINSEN],1,1):ZahlungsZeitplan[[#This Row],[ZINSEN]]),"")</f>
        <v/>
      </c>
    </row>
    <row r="291" spans="2:11" x14ac:dyDescent="0.25">
      <c r="B291" s="19" t="str">
        <f ca="1">IF(DarlehenIstGut,IF(ROW()-ROW(ZahlungsZeitplan[[#Headers],['#]])&gt;PlanmäßigeAnzahlZahlungen,"",ROW()-ROW(ZahlungsZeitplan[[#Headers],['#]])),"")</f>
        <v/>
      </c>
      <c r="C291" s="20" t="str">
        <f ca="1">IF(ZahlungsZeitplan[[#This Row],['#]]&lt;&gt;"",EOMONTH(DarlehensAnfangsDatum,ROW(ZahlungsZeitplan[[#This Row],['#]])-ROW(ZahlungsZeitplan[[#Headers],['#]])-2)+DAY(DarlehensAnfangsDatum),"")</f>
        <v/>
      </c>
      <c r="D291" s="21" t="str">
        <f ca="1">IF(ZahlungsZeitplan[[#This Row],['#]]&lt;&gt;"",IF(ROW()-ROW(ZahlungsZeitplan[[#Headers],[ANFANGSSALDO]])=1,DarlehensBetrag,INDEX(ZahlungsZeitplan[ENDSALDO],ROW()-ROW(ZahlungsZeitplan[[#Headers],[ANFANGSSALDO]])-1)),"")</f>
        <v/>
      </c>
      <c r="E291" s="21" t="str">
        <f ca="1">IF(ZahlungsZeitplan[[#This Row],['#]]&lt;&gt;"",PlanmäßigeZahlung,"")</f>
        <v/>
      </c>
      <c r="F29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1" s="21" t="str">
        <f ca="1">IF(ZahlungsZeitplan[[#This Row],['#]]&lt;&gt;"",ZahlungsZeitplan[[#This Row],[GESAMTZAHLUNG]]-ZahlungsZeitplan[[#This Row],[ZINSEN]],"")</f>
        <v/>
      </c>
      <c r="I291" s="21" t="str">
        <f ca="1">IF(ZahlungsZeitplan[[#This Row],['#]]&lt;=($D$17*12),IF(ZahlungsZeitplan[[#This Row],['#]]&lt;&gt;"",ZahlungsZeitplan[[#This Row],[ANFANGSSALDO]]*(ZinsSatz/ZahlungenProJahr),""),IF(ZahlungsZeitplan[[#This Row],['#]]&lt;&gt;"",ZahlungsZeitplan[[#This Row],[ANFANGSSALDO]]*((ZinsSatz+$D$18)/ZahlungenProJahr),""))</f>
        <v/>
      </c>
      <c r="J291" s="21" t="str">
        <f ca="1">IF(ZahlungsZeitplan[[#This Row],['#]]&lt;&gt;"",IF(ZahlungsZeitplan[[#This Row],[Zahlungen (Plan)]]+ZahlungsZeitplan[[#This Row],[SONDERZAHLUNG]]&lt;=ZahlungsZeitplan[[#This Row],[ANFANGSSALDO]],ZahlungsZeitplan[[#This Row],[ANFANGSSALDO]]-ZahlungsZeitplan[[#This Row],[KAPITAL]],0),"")</f>
        <v/>
      </c>
      <c r="K291" s="21" t="str">
        <f ca="1">IF(ZahlungsZeitplan[[#This Row],['#]]&lt;&gt;"",SUM(INDEX(ZahlungsZeitplan[ZINSEN],1,1):ZahlungsZeitplan[[#This Row],[ZINSEN]]),"")</f>
        <v/>
      </c>
    </row>
    <row r="292" spans="2:11" x14ac:dyDescent="0.25">
      <c r="B292" s="19" t="str">
        <f ca="1">IF(DarlehenIstGut,IF(ROW()-ROW(ZahlungsZeitplan[[#Headers],['#]])&gt;PlanmäßigeAnzahlZahlungen,"",ROW()-ROW(ZahlungsZeitplan[[#Headers],['#]])),"")</f>
        <v/>
      </c>
      <c r="C292" s="20" t="str">
        <f ca="1">IF(ZahlungsZeitplan[[#This Row],['#]]&lt;&gt;"",EOMONTH(DarlehensAnfangsDatum,ROW(ZahlungsZeitplan[[#This Row],['#]])-ROW(ZahlungsZeitplan[[#Headers],['#]])-2)+DAY(DarlehensAnfangsDatum),"")</f>
        <v/>
      </c>
      <c r="D292" s="21" t="str">
        <f ca="1">IF(ZahlungsZeitplan[[#This Row],['#]]&lt;&gt;"",IF(ROW()-ROW(ZahlungsZeitplan[[#Headers],[ANFANGSSALDO]])=1,DarlehensBetrag,INDEX(ZahlungsZeitplan[ENDSALDO],ROW()-ROW(ZahlungsZeitplan[[#Headers],[ANFANGSSALDO]])-1)),"")</f>
        <v/>
      </c>
      <c r="E292" s="21" t="str">
        <f ca="1">IF(ZahlungsZeitplan[[#This Row],['#]]&lt;&gt;"",PlanmäßigeZahlung,"")</f>
        <v/>
      </c>
      <c r="F29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2" s="21" t="str">
        <f ca="1">IF(ZahlungsZeitplan[[#This Row],['#]]&lt;&gt;"",ZahlungsZeitplan[[#This Row],[GESAMTZAHLUNG]]-ZahlungsZeitplan[[#This Row],[ZINSEN]],"")</f>
        <v/>
      </c>
      <c r="I292" s="21" t="str">
        <f ca="1">IF(ZahlungsZeitplan[[#This Row],['#]]&lt;=($D$17*12),IF(ZahlungsZeitplan[[#This Row],['#]]&lt;&gt;"",ZahlungsZeitplan[[#This Row],[ANFANGSSALDO]]*(ZinsSatz/ZahlungenProJahr),""),IF(ZahlungsZeitplan[[#This Row],['#]]&lt;&gt;"",ZahlungsZeitplan[[#This Row],[ANFANGSSALDO]]*((ZinsSatz+$D$18)/ZahlungenProJahr),""))</f>
        <v/>
      </c>
      <c r="J292" s="21" t="str">
        <f ca="1">IF(ZahlungsZeitplan[[#This Row],['#]]&lt;&gt;"",IF(ZahlungsZeitplan[[#This Row],[Zahlungen (Plan)]]+ZahlungsZeitplan[[#This Row],[SONDERZAHLUNG]]&lt;=ZahlungsZeitplan[[#This Row],[ANFANGSSALDO]],ZahlungsZeitplan[[#This Row],[ANFANGSSALDO]]-ZahlungsZeitplan[[#This Row],[KAPITAL]],0),"")</f>
        <v/>
      </c>
      <c r="K292" s="21" t="str">
        <f ca="1">IF(ZahlungsZeitplan[[#This Row],['#]]&lt;&gt;"",SUM(INDEX(ZahlungsZeitplan[ZINSEN],1,1):ZahlungsZeitplan[[#This Row],[ZINSEN]]),"")</f>
        <v/>
      </c>
    </row>
    <row r="293" spans="2:11" x14ac:dyDescent="0.25">
      <c r="B293" s="19" t="str">
        <f ca="1">IF(DarlehenIstGut,IF(ROW()-ROW(ZahlungsZeitplan[[#Headers],['#]])&gt;PlanmäßigeAnzahlZahlungen,"",ROW()-ROW(ZahlungsZeitplan[[#Headers],['#]])),"")</f>
        <v/>
      </c>
      <c r="C293" s="20" t="str">
        <f ca="1">IF(ZahlungsZeitplan[[#This Row],['#]]&lt;&gt;"",EOMONTH(DarlehensAnfangsDatum,ROW(ZahlungsZeitplan[[#This Row],['#]])-ROW(ZahlungsZeitplan[[#Headers],['#]])-2)+DAY(DarlehensAnfangsDatum),"")</f>
        <v/>
      </c>
      <c r="D293" s="21" t="str">
        <f ca="1">IF(ZahlungsZeitplan[[#This Row],['#]]&lt;&gt;"",IF(ROW()-ROW(ZahlungsZeitplan[[#Headers],[ANFANGSSALDO]])=1,DarlehensBetrag,INDEX(ZahlungsZeitplan[ENDSALDO],ROW()-ROW(ZahlungsZeitplan[[#Headers],[ANFANGSSALDO]])-1)),"")</f>
        <v/>
      </c>
      <c r="E293" s="21" t="str">
        <f ca="1">IF(ZahlungsZeitplan[[#This Row],['#]]&lt;&gt;"",PlanmäßigeZahlung,"")</f>
        <v/>
      </c>
      <c r="F29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3" s="21" t="str">
        <f ca="1">IF(ZahlungsZeitplan[[#This Row],['#]]&lt;&gt;"",ZahlungsZeitplan[[#This Row],[GESAMTZAHLUNG]]-ZahlungsZeitplan[[#This Row],[ZINSEN]],"")</f>
        <v/>
      </c>
      <c r="I293" s="21" t="str">
        <f ca="1">IF(ZahlungsZeitplan[[#This Row],['#]]&lt;=($D$17*12),IF(ZahlungsZeitplan[[#This Row],['#]]&lt;&gt;"",ZahlungsZeitplan[[#This Row],[ANFANGSSALDO]]*(ZinsSatz/ZahlungenProJahr),""),IF(ZahlungsZeitplan[[#This Row],['#]]&lt;&gt;"",ZahlungsZeitplan[[#This Row],[ANFANGSSALDO]]*((ZinsSatz+$D$18)/ZahlungenProJahr),""))</f>
        <v/>
      </c>
      <c r="J293" s="21" t="str">
        <f ca="1">IF(ZahlungsZeitplan[[#This Row],['#]]&lt;&gt;"",IF(ZahlungsZeitplan[[#This Row],[Zahlungen (Plan)]]+ZahlungsZeitplan[[#This Row],[SONDERZAHLUNG]]&lt;=ZahlungsZeitplan[[#This Row],[ANFANGSSALDO]],ZahlungsZeitplan[[#This Row],[ANFANGSSALDO]]-ZahlungsZeitplan[[#This Row],[KAPITAL]],0),"")</f>
        <v/>
      </c>
      <c r="K293" s="21" t="str">
        <f ca="1">IF(ZahlungsZeitplan[[#This Row],['#]]&lt;&gt;"",SUM(INDEX(ZahlungsZeitplan[ZINSEN],1,1):ZahlungsZeitplan[[#This Row],[ZINSEN]]),"")</f>
        <v/>
      </c>
    </row>
    <row r="294" spans="2:11" x14ac:dyDescent="0.25">
      <c r="B294" s="19" t="str">
        <f ca="1">IF(DarlehenIstGut,IF(ROW()-ROW(ZahlungsZeitplan[[#Headers],['#]])&gt;PlanmäßigeAnzahlZahlungen,"",ROW()-ROW(ZahlungsZeitplan[[#Headers],['#]])),"")</f>
        <v/>
      </c>
      <c r="C294" s="20" t="str">
        <f ca="1">IF(ZahlungsZeitplan[[#This Row],['#]]&lt;&gt;"",EOMONTH(DarlehensAnfangsDatum,ROW(ZahlungsZeitplan[[#This Row],['#]])-ROW(ZahlungsZeitplan[[#Headers],['#]])-2)+DAY(DarlehensAnfangsDatum),"")</f>
        <v/>
      </c>
      <c r="D294" s="21" t="str">
        <f ca="1">IF(ZahlungsZeitplan[[#This Row],['#]]&lt;&gt;"",IF(ROW()-ROW(ZahlungsZeitplan[[#Headers],[ANFANGSSALDO]])=1,DarlehensBetrag,INDEX(ZahlungsZeitplan[ENDSALDO],ROW()-ROW(ZahlungsZeitplan[[#Headers],[ANFANGSSALDO]])-1)),"")</f>
        <v/>
      </c>
      <c r="E294" s="21" t="str">
        <f ca="1">IF(ZahlungsZeitplan[[#This Row],['#]]&lt;&gt;"",PlanmäßigeZahlung,"")</f>
        <v/>
      </c>
      <c r="F29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4" s="21" t="str">
        <f ca="1">IF(ZahlungsZeitplan[[#This Row],['#]]&lt;&gt;"",ZahlungsZeitplan[[#This Row],[GESAMTZAHLUNG]]-ZahlungsZeitplan[[#This Row],[ZINSEN]],"")</f>
        <v/>
      </c>
      <c r="I294" s="21" t="str">
        <f ca="1">IF(ZahlungsZeitplan[[#This Row],['#]]&lt;=($D$17*12),IF(ZahlungsZeitplan[[#This Row],['#]]&lt;&gt;"",ZahlungsZeitplan[[#This Row],[ANFANGSSALDO]]*(ZinsSatz/ZahlungenProJahr),""),IF(ZahlungsZeitplan[[#This Row],['#]]&lt;&gt;"",ZahlungsZeitplan[[#This Row],[ANFANGSSALDO]]*((ZinsSatz+$D$18)/ZahlungenProJahr),""))</f>
        <v/>
      </c>
      <c r="J294" s="21" t="str">
        <f ca="1">IF(ZahlungsZeitplan[[#This Row],['#]]&lt;&gt;"",IF(ZahlungsZeitplan[[#This Row],[Zahlungen (Plan)]]+ZahlungsZeitplan[[#This Row],[SONDERZAHLUNG]]&lt;=ZahlungsZeitplan[[#This Row],[ANFANGSSALDO]],ZahlungsZeitplan[[#This Row],[ANFANGSSALDO]]-ZahlungsZeitplan[[#This Row],[KAPITAL]],0),"")</f>
        <v/>
      </c>
      <c r="K294" s="21" t="str">
        <f ca="1">IF(ZahlungsZeitplan[[#This Row],['#]]&lt;&gt;"",SUM(INDEX(ZahlungsZeitplan[ZINSEN],1,1):ZahlungsZeitplan[[#This Row],[ZINSEN]]),"")</f>
        <v/>
      </c>
    </row>
    <row r="295" spans="2:11" x14ac:dyDescent="0.25">
      <c r="B295" s="19" t="str">
        <f ca="1">IF(DarlehenIstGut,IF(ROW()-ROW(ZahlungsZeitplan[[#Headers],['#]])&gt;PlanmäßigeAnzahlZahlungen,"",ROW()-ROW(ZahlungsZeitplan[[#Headers],['#]])),"")</f>
        <v/>
      </c>
      <c r="C295" s="20" t="str">
        <f ca="1">IF(ZahlungsZeitplan[[#This Row],['#]]&lt;&gt;"",EOMONTH(DarlehensAnfangsDatum,ROW(ZahlungsZeitplan[[#This Row],['#]])-ROW(ZahlungsZeitplan[[#Headers],['#]])-2)+DAY(DarlehensAnfangsDatum),"")</f>
        <v/>
      </c>
      <c r="D295" s="21" t="str">
        <f ca="1">IF(ZahlungsZeitplan[[#This Row],['#]]&lt;&gt;"",IF(ROW()-ROW(ZahlungsZeitplan[[#Headers],[ANFANGSSALDO]])=1,DarlehensBetrag,INDEX(ZahlungsZeitplan[ENDSALDO],ROW()-ROW(ZahlungsZeitplan[[#Headers],[ANFANGSSALDO]])-1)),"")</f>
        <v/>
      </c>
      <c r="E295" s="21" t="str">
        <f ca="1">IF(ZahlungsZeitplan[[#This Row],['#]]&lt;&gt;"",PlanmäßigeZahlung,"")</f>
        <v/>
      </c>
      <c r="F29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5" s="21" t="str">
        <f ca="1">IF(ZahlungsZeitplan[[#This Row],['#]]&lt;&gt;"",ZahlungsZeitplan[[#This Row],[GESAMTZAHLUNG]]-ZahlungsZeitplan[[#This Row],[ZINSEN]],"")</f>
        <v/>
      </c>
      <c r="I295" s="21" t="str">
        <f ca="1">IF(ZahlungsZeitplan[[#This Row],['#]]&lt;=($D$17*12),IF(ZahlungsZeitplan[[#This Row],['#]]&lt;&gt;"",ZahlungsZeitplan[[#This Row],[ANFANGSSALDO]]*(ZinsSatz/ZahlungenProJahr),""),IF(ZahlungsZeitplan[[#This Row],['#]]&lt;&gt;"",ZahlungsZeitplan[[#This Row],[ANFANGSSALDO]]*((ZinsSatz+$D$18)/ZahlungenProJahr),""))</f>
        <v/>
      </c>
      <c r="J295" s="21" t="str">
        <f ca="1">IF(ZahlungsZeitplan[[#This Row],['#]]&lt;&gt;"",IF(ZahlungsZeitplan[[#This Row],[Zahlungen (Plan)]]+ZahlungsZeitplan[[#This Row],[SONDERZAHLUNG]]&lt;=ZahlungsZeitplan[[#This Row],[ANFANGSSALDO]],ZahlungsZeitplan[[#This Row],[ANFANGSSALDO]]-ZahlungsZeitplan[[#This Row],[KAPITAL]],0),"")</f>
        <v/>
      </c>
      <c r="K295" s="21" t="str">
        <f ca="1">IF(ZahlungsZeitplan[[#This Row],['#]]&lt;&gt;"",SUM(INDEX(ZahlungsZeitplan[ZINSEN],1,1):ZahlungsZeitplan[[#This Row],[ZINSEN]]),"")</f>
        <v/>
      </c>
    </row>
    <row r="296" spans="2:11" x14ac:dyDescent="0.25">
      <c r="B296" s="19" t="str">
        <f ca="1">IF(DarlehenIstGut,IF(ROW()-ROW(ZahlungsZeitplan[[#Headers],['#]])&gt;PlanmäßigeAnzahlZahlungen,"",ROW()-ROW(ZahlungsZeitplan[[#Headers],['#]])),"")</f>
        <v/>
      </c>
      <c r="C296" s="20" t="str">
        <f ca="1">IF(ZahlungsZeitplan[[#This Row],['#]]&lt;&gt;"",EOMONTH(DarlehensAnfangsDatum,ROW(ZahlungsZeitplan[[#This Row],['#]])-ROW(ZahlungsZeitplan[[#Headers],['#]])-2)+DAY(DarlehensAnfangsDatum),"")</f>
        <v/>
      </c>
      <c r="D296" s="21" t="str">
        <f ca="1">IF(ZahlungsZeitplan[[#This Row],['#]]&lt;&gt;"",IF(ROW()-ROW(ZahlungsZeitplan[[#Headers],[ANFANGSSALDO]])=1,DarlehensBetrag,INDEX(ZahlungsZeitplan[ENDSALDO],ROW()-ROW(ZahlungsZeitplan[[#Headers],[ANFANGSSALDO]])-1)),"")</f>
        <v/>
      </c>
      <c r="E296" s="21" t="str">
        <f ca="1">IF(ZahlungsZeitplan[[#This Row],['#]]&lt;&gt;"",PlanmäßigeZahlung,"")</f>
        <v/>
      </c>
      <c r="F29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6" s="21" t="str">
        <f ca="1">IF(ZahlungsZeitplan[[#This Row],['#]]&lt;&gt;"",ZahlungsZeitplan[[#This Row],[GESAMTZAHLUNG]]-ZahlungsZeitplan[[#This Row],[ZINSEN]],"")</f>
        <v/>
      </c>
      <c r="I296" s="21" t="str">
        <f ca="1">IF(ZahlungsZeitplan[[#This Row],['#]]&lt;=($D$17*12),IF(ZahlungsZeitplan[[#This Row],['#]]&lt;&gt;"",ZahlungsZeitplan[[#This Row],[ANFANGSSALDO]]*(ZinsSatz/ZahlungenProJahr),""),IF(ZahlungsZeitplan[[#This Row],['#]]&lt;&gt;"",ZahlungsZeitplan[[#This Row],[ANFANGSSALDO]]*((ZinsSatz+$D$18)/ZahlungenProJahr),""))</f>
        <v/>
      </c>
      <c r="J296" s="21" t="str">
        <f ca="1">IF(ZahlungsZeitplan[[#This Row],['#]]&lt;&gt;"",IF(ZahlungsZeitplan[[#This Row],[Zahlungen (Plan)]]+ZahlungsZeitplan[[#This Row],[SONDERZAHLUNG]]&lt;=ZahlungsZeitplan[[#This Row],[ANFANGSSALDO]],ZahlungsZeitplan[[#This Row],[ANFANGSSALDO]]-ZahlungsZeitplan[[#This Row],[KAPITAL]],0),"")</f>
        <v/>
      </c>
      <c r="K296" s="21" t="str">
        <f ca="1">IF(ZahlungsZeitplan[[#This Row],['#]]&lt;&gt;"",SUM(INDEX(ZahlungsZeitplan[ZINSEN],1,1):ZahlungsZeitplan[[#This Row],[ZINSEN]]),"")</f>
        <v/>
      </c>
    </row>
    <row r="297" spans="2:11" x14ac:dyDescent="0.25">
      <c r="B297" s="19" t="str">
        <f ca="1">IF(DarlehenIstGut,IF(ROW()-ROW(ZahlungsZeitplan[[#Headers],['#]])&gt;PlanmäßigeAnzahlZahlungen,"",ROW()-ROW(ZahlungsZeitplan[[#Headers],['#]])),"")</f>
        <v/>
      </c>
      <c r="C297" s="20" t="str">
        <f ca="1">IF(ZahlungsZeitplan[[#This Row],['#]]&lt;&gt;"",EOMONTH(DarlehensAnfangsDatum,ROW(ZahlungsZeitplan[[#This Row],['#]])-ROW(ZahlungsZeitplan[[#Headers],['#]])-2)+DAY(DarlehensAnfangsDatum),"")</f>
        <v/>
      </c>
      <c r="D297" s="21" t="str">
        <f ca="1">IF(ZahlungsZeitplan[[#This Row],['#]]&lt;&gt;"",IF(ROW()-ROW(ZahlungsZeitplan[[#Headers],[ANFANGSSALDO]])=1,DarlehensBetrag,INDEX(ZahlungsZeitplan[ENDSALDO],ROW()-ROW(ZahlungsZeitplan[[#Headers],[ANFANGSSALDO]])-1)),"")</f>
        <v/>
      </c>
      <c r="E297" s="21" t="str">
        <f ca="1">IF(ZahlungsZeitplan[[#This Row],['#]]&lt;&gt;"",PlanmäßigeZahlung,"")</f>
        <v/>
      </c>
      <c r="F29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7" s="21" t="str">
        <f ca="1">IF(ZahlungsZeitplan[[#This Row],['#]]&lt;&gt;"",ZahlungsZeitplan[[#This Row],[GESAMTZAHLUNG]]-ZahlungsZeitplan[[#This Row],[ZINSEN]],"")</f>
        <v/>
      </c>
      <c r="I297" s="21" t="str">
        <f ca="1">IF(ZahlungsZeitplan[[#This Row],['#]]&lt;=($D$17*12),IF(ZahlungsZeitplan[[#This Row],['#]]&lt;&gt;"",ZahlungsZeitplan[[#This Row],[ANFANGSSALDO]]*(ZinsSatz/ZahlungenProJahr),""),IF(ZahlungsZeitplan[[#This Row],['#]]&lt;&gt;"",ZahlungsZeitplan[[#This Row],[ANFANGSSALDO]]*((ZinsSatz+$D$18)/ZahlungenProJahr),""))</f>
        <v/>
      </c>
      <c r="J297" s="21" t="str">
        <f ca="1">IF(ZahlungsZeitplan[[#This Row],['#]]&lt;&gt;"",IF(ZahlungsZeitplan[[#This Row],[Zahlungen (Plan)]]+ZahlungsZeitplan[[#This Row],[SONDERZAHLUNG]]&lt;=ZahlungsZeitplan[[#This Row],[ANFANGSSALDO]],ZahlungsZeitplan[[#This Row],[ANFANGSSALDO]]-ZahlungsZeitplan[[#This Row],[KAPITAL]],0),"")</f>
        <v/>
      </c>
      <c r="K297" s="21" t="str">
        <f ca="1">IF(ZahlungsZeitplan[[#This Row],['#]]&lt;&gt;"",SUM(INDEX(ZahlungsZeitplan[ZINSEN],1,1):ZahlungsZeitplan[[#This Row],[ZINSEN]]),"")</f>
        <v/>
      </c>
    </row>
    <row r="298" spans="2:11" x14ac:dyDescent="0.25">
      <c r="B298" s="19" t="str">
        <f ca="1">IF(DarlehenIstGut,IF(ROW()-ROW(ZahlungsZeitplan[[#Headers],['#]])&gt;PlanmäßigeAnzahlZahlungen,"",ROW()-ROW(ZahlungsZeitplan[[#Headers],['#]])),"")</f>
        <v/>
      </c>
      <c r="C298" s="20" t="str">
        <f ca="1">IF(ZahlungsZeitplan[[#This Row],['#]]&lt;&gt;"",EOMONTH(DarlehensAnfangsDatum,ROW(ZahlungsZeitplan[[#This Row],['#]])-ROW(ZahlungsZeitplan[[#Headers],['#]])-2)+DAY(DarlehensAnfangsDatum),"")</f>
        <v/>
      </c>
      <c r="D298" s="21" t="str">
        <f ca="1">IF(ZahlungsZeitplan[[#This Row],['#]]&lt;&gt;"",IF(ROW()-ROW(ZahlungsZeitplan[[#Headers],[ANFANGSSALDO]])=1,DarlehensBetrag,INDEX(ZahlungsZeitplan[ENDSALDO],ROW()-ROW(ZahlungsZeitplan[[#Headers],[ANFANGSSALDO]])-1)),"")</f>
        <v/>
      </c>
      <c r="E298" s="21" t="str">
        <f ca="1">IF(ZahlungsZeitplan[[#This Row],['#]]&lt;&gt;"",PlanmäßigeZahlung,"")</f>
        <v/>
      </c>
      <c r="F29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8" s="21" t="str">
        <f ca="1">IF(ZahlungsZeitplan[[#This Row],['#]]&lt;&gt;"",ZahlungsZeitplan[[#This Row],[GESAMTZAHLUNG]]-ZahlungsZeitplan[[#This Row],[ZINSEN]],"")</f>
        <v/>
      </c>
      <c r="I298" s="21" t="str">
        <f ca="1">IF(ZahlungsZeitplan[[#This Row],['#]]&lt;=($D$17*12),IF(ZahlungsZeitplan[[#This Row],['#]]&lt;&gt;"",ZahlungsZeitplan[[#This Row],[ANFANGSSALDO]]*(ZinsSatz/ZahlungenProJahr),""),IF(ZahlungsZeitplan[[#This Row],['#]]&lt;&gt;"",ZahlungsZeitplan[[#This Row],[ANFANGSSALDO]]*((ZinsSatz+$D$18)/ZahlungenProJahr),""))</f>
        <v/>
      </c>
      <c r="J298" s="21" t="str">
        <f ca="1">IF(ZahlungsZeitplan[[#This Row],['#]]&lt;&gt;"",IF(ZahlungsZeitplan[[#This Row],[Zahlungen (Plan)]]+ZahlungsZeitplan[[#This Row],[SONDERZAHLUNG]]&lt;=ZahlungsZeitplan[[#This Row],[ANFANGSSALDO]],ZahlungsZeitplan[[#This Row],[ANFANGSSALDO]]-ZahlungsZeitplan[[#This Row],[KAPITAL]],0),"")</f>
        <v/>
      </c>
      <c r="K298" s="21" t="str">
        <f ca="1">IF(ZahlungsZeitplan[[#This Row],['#]]&lt;&gt;"",SUM(INDEX(ZahlungsZeitplan[ZINSEN],1,1):ZahlungsZeitplan[[#This Row],[ZINSEN]]),"")</f>
        <v/>
      </c>
    </row>
    <row r="299" spans="2:11" x14ac:dyDescent="0.25">
      <c r="B299" s="19" t="str">
        <f ca="1">IF(DarlehenIstGut,IF(ROW()-ROW(ZahlungsZeitplan[[#Headers],['#]])&gt;PlanmäßigeAnzahlZahlungen,"",ROW()-ROW(ZahlungsZeitplan[[#Headers],['#]])),"")</f>
        <v/>
      </c>
      <c r="C299" s="20" t="str">
        <f ca="1">IF(ZahlungsZeitplan[[#This Row],['#]]&lt;&gt;"",EOMONTH(DarlehensAnfangsDatum,ROW(ZahlungsZeitplan[[#This Row],['#]])-ROW(ZahlungsZeitplan[[#Headers],['#]])-2)+DAY(DarlehensAnfangsDatum),"")</f>
        <v/>
      </c>
      <c r="D299" s="21" t="str">
        <f ca="1">IF(ZahlungsZeitplan[[#This Row],['#]]&lt;&gt;"",IF(ROW()-ROW(ZahlungsZeitplan[[#Headers],[ANFANGSSALDO]])=1,DarlehensBetrag,INDEX(ZahlungsZeitplan[ENDSALDO],ROW()-ROW(ZahlungsZeitplan[[#Headers],[ANFANGSSALDO]])-1)),"")</f>
        <v/>
      </c>
      <c r="E299" s="21" t="str">
        <f ca="1">IF(ZahlungsZeitplan[[#This Row],['#]]&lt;&gt;"",PlanmäßigeZahlung,"")</f>
        <v/>
      </c>
      <c r="F29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299" s="21" t="str">
        <f ca="1">IF(ZahlungsZeitplan[[#This Row],['#]]&lt;&gt;"",ZahlungsZeitplan[[#This Row],[GESAMTZAHLUNG]]-ZahlungsZeitplan[[#This Row],[ZINSEN]],"")</f>
        <v/>
      </c>
      <c r="I299" s="21" t="str">
        <f ca="1">IF(ZahlungsZeitplan[[#This Row],['#]]&lt;=($D$17*12),IF(ZahlungsZeitplan[[#This Row],['#]]&lt;&gt;"",ZahlungsZeitplan[[#This Row],[ANFANGSSALDO]]*(ZinsSatz/ZahlungenProJahr),""),IF(ZahlungsZeitplan[[#This Row],['#]]&lt;&gt;"",ZahlungsZeitplan[[#This Row],[ANFANGSSALDO]]*((ZinsSatz+$D$18)/ZahlungenProJahr),""))</f>
        <v/>
      </c>
      <c r="J299" s="21" t="str">
        <f ca="1">IF(ZahlungsZeitplan[[#This Row],['#]]&lt;&gt;"",IF(ZahlungsZeitplan[[#This Row],[Zahlungen (Plan)]]+ZahlungsZeitplan[[#This Row],[SONDERZAHLUNG]]&lt;=ZahlungsZeitplan[[#This Row],[ANFANGSSALDO]],ZahlungsZeitplan[[#This Row],[ANFANGSSALDO]]-ZahlungsZeitplan[[#This Row],[KAPITAL]],0),"")</f>
        <v/>
      </c>
      <c r="K299" s="21" t="str">
        <f ca="1">IF(ZahlungsZeitplan[[#This Row],['#]]&lt;&gt;"",SUM(INDEX(ZahlungsZeitplan[ZINSEN],1,1):ZahlungsZeitplan[[#This Row],[ZINSEN]]),"")</f>
        <v/>
      </c>
    </row>
    <row r="300" spans="2:11" x14ac:dyDescent="0.25">
      <c r="B300" s="19" t="str">
        <f ca="1">IF(DarlehenIstGut,IF(ROW()-ROW(ZahlungsZeitplan[[#Headers],['#]])&gt;PlanmäßigeAnzahlZahlungen,"",ROW()-ROW(ZahlungsZeitplan[[#Headers],['#]])),"")</f>
        <v/>
      </c>
      <c r="C300" s="20" t="str">
        <f ca="1">IF(ZahlungsZeitplan[[#This Row],['#]]&lt;&gt;"",EOMONTH(DarlehensAnfangsDatum,ROW(ZahlungsZeitplan[[#This Row],['#]])-ROW(ZahlungsZeitplan[[#Headers],['#]])-2)+DAY(DarlehensAnfangsDatum),"")</f>
        <v/>
      </c>
      <c r="D300" s="21" t="str">
        <f ca="1">IF(ZahlungsZeitplan[[#This Row],['#]]&lt;&gt;"",IF(ROW()-ROW(ZahlungsZeitplan[[#Headers],[ANFANGSSALDO]])=1,DarlehensBetrag,INDEX(ZahlungsZeitplan[ENDSALDO],ROW()-ROW(ZahlungsZeitplan[[#Headers],[ANFANGSSALDO]])-1)),"")</f>
        <v/>
      </c>
      <c r="E300" s="21" t="str">
        <f ca="1">IF(ZahlungsZeitplan[[#This Row],['#]]&lt;&gt;"",PlanmäßigeZahlung,"")</f>
        <v/>
      </c>
      <c r="F30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0" s="21" t="str">
        <f ca="1">IF(ZahlungsZeitplan[[#This Row],['#]]&lt;&gt;"",ZahlungsZeitplan[[#This Row],[GESAMTZAHLUNG]]-ZahlungsZeitplan[[#This Row],[ZINSEN]],"")</f>
        <v/>
      </c>
      <c r="I300" s="21" t="str">
        <f ca="1">IF(ZahlungsZeitplan[[#This Row],['#]]&lt;=($D$17*12),IF(ZahlungsZeitplan[[#This Row],['#]]&lt;&gt;"",ZahlungsZeitplan[[#This Row],[ANFANGSSALDO]]*(ZinsSatz/ZahlungenProJahr),""),IF(ZahlungsZeitplan[[#This Row],['#]]&lt;&gt;"",ZahlungsZeitplan[[#This Row],[ANFANGSSALDO]]*((ZinsSatz+$D$18)/ZahlungenProJahr),""))</f>
        <v/>
      </c>
      <c r="J300" s="21" t="str">
        <f ca="1">IF(ZahlungsZeitplan[[#This Row],['#]]&lt;&gt;"",IF(ZahlungsZeitplan[[#This Row],[Zahlungen (Plan)]]+ZahlungsZeitplan[[#This Row],[SONDERZAHLUNG]]&lt;=ZahlungsZeitplan[[#This Row],[ANFANGSSALDO]],ZahlungsZeitplan[[#This Row],[ANFANGSSALDO]]-ZahlungsZeitplan[[#This Row],[KAPITAL]],0),"")</f>
        <v/>
      </c>
      <c r="K300" s="21" t="str">
        <f ca="1">IF(ZahlungsZeitplan[[#This Row],['#]]&lt;&gt;"",SUM(INDEX(ZahlungsZeitplan[ZINSEN],1,1):ZahlungsZeitplan[[#This Row],[ZINSEN]]),"")</f>
        <v/>
      </c>
    </row>
    <row r="301" spans="2:11" x14ac:dyDescent="0.25">
      <c r="B301" s="19" t="str">
        <f ca="1">IF(DarlehenIstGut,IF(ROW()-ROW(ZahlungsZeitplan[[#Headers],['#]])&gt;PlanmäßigeAnzahlZahlungen,"",ROW()-ROW(ZahlungsZeitplan[[#Headers],['#]])),"")</f>
        <v/>
      </c>
      <c r="C301" s="20" t="str">
        <f ca="1">IF(ZahlungsZeitplan[[#This Row],['#]]&lt;&gt;"",EOMONTH(DarlehensAnfangsDatum,ROW(ZahlungsZeitplan[[#This Row],['#]])-ROW(ZahlungsZeitplan[[#Headers],['#]])-2)+DAY(DarlehensAnfangsDatum),"")</f>
        <v/>
      </c>
      <c r="D301" s="21" t="str">
        <f ca="1">IF(ZahlungsZeitplan[[#This Row],['#]]&lt;&gt;"",IF(ROW()-ROW(ZahlungsZeitplan[[#Headers],[ANFANGSSALDO]])=1,DarlehensBetrag,INDEX(ZahlungsZeitplan[ENDSALDO],ROW()-ROW(ZahlungsZeitplan[[#Headers],[ANFANGSSALDO]])-1)),"")</f>
        <v/>
      </c>
      <c r="E301" s="21" t="str">
        <f ca="1">IF(ZahlungsZeitplan[[#This Row],['#]]&lt;&gt;"",PlanmäßigeZahlung,"")</f>
        <v/>
      </c>
      <c r="F30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1" s="21" t="str">
        <f ca="1">IF(ZahlungsZeitplan[[#This Row],['#]]&lt;&gt;"",ZahlungsZeitplan[[#This Row],[GESAMTZAHLUNG]]-ZahlungsZeitplan[[#This Row],[ZINSEN]],"")</f>
        <v/>
      </c>
      <c r="I301" s="21" t="str">
        <f ca="1">IF(ZahlungsZeitplan[[#This Row],['#]]&lt;=($D$17*12),IF(ZahlungsZeitplan[[#This Row],['#]]&lt;&gt;"",ZahlungsZeitplan[[#This Row],[ANFANGSSALDO]]*(ZinsSatz/ZahlungenProJahr),""),IF(ZahlungsZeitplan[[#This Row],['#]]&lt;&gt;"",ZahlungsZeitplan[[#This Row],[ANFANGSSALDO]]*((ZinsSatz+$D$18)/ZahlungenProJahr),""))</f>
        <v/>
      </c>
      <c r="J301" s="21" t="str">
        <f ca="1">IF(ZahlungsZeitplan[[#This Row],['#]]&lt;&gt;"",IF(ZahlungsZeitplan[[#This Row],[Zahlungen (Plan)]]+ZahlungsZeitplan[[#This Row],[SONDERZAHLUNG]]&lt;=ZahlungsZeitplan[[#This Row],[ANFANGSSALDO]],ZahlungsZeitplan[[#This Row],[ANFANGSSALDO]]-ZahlungsZeitplan[[#This Row],[KAPITAL]],0),"")</f>
        <v/>
      </c>
      <c r="K301" s="21" t="str">
        <f ca="1">IF(ZahlungsZeitplan[[#This Row],['#]]&lt;&gt;"",SUM(INDEX(ZahlungsZeitplan[ZINSEN],1,1):ZahlungsZeitplan[[#This Row],[ZINSEN]]),"")</f>
        <v/>
      </c>
    </row>
    <row r="302" spans="2:11" x14ac:dyDescent="0.25">
      <c r="B302" s="19" t="str">
        <f ca="1">IF(DarlehenIstGut,IF(ROW()-ROW(ZahlungsZeitplan[[#Headers],['#]])&gt;PlanmäßigeAnzahlZahlungen,"",ROW()-ROW(ZahlungsZeitplan[[#Headers],['#]])),"")</f>
        <v/>
      </c>
      <c r="C302" s="20" t="str">
        <f ca="1">IF(ZahlungsZeitplan[[#This Row],['#]]&lt;&gt;"",EOMONTH(DarlehensAnfangsDatum,ROW(ZahlungsZeitplan[[#This Row],['#]])-ROW(ZahlungsZeitplan[[#Headers],['#]])-2)+DAY(DarlehensAnfangsDatum),"")</f>
        <v/>
      </c>
      <c r="D302" s="21" t="str">
        <f ca="1">IF(ZahlungsZeitplan[[#This Row],['#]]&lt;&gt;"",IF(ROW()-ROW(ZahlungsZeitplan[[#Headers],[ANFANGSSALDO]])=1,DarlehensBetrag,INDEX(ZahlungsZeitplan[ENDSALDO],ROW()-ROW(ZahlungsZeitplan[[#Headers],[ANFANGSSALDO]])-1)),"")</f>
        <v/>
      </c>
      <c r="E302" s="21" t="str">
        <f ca="1">IF(ZahlungsZeitplan[[#This Row],['#]]&lt;&gt;"",PlanmäßigeZahlung,"")</f>
        <v/>
      </c>
      <c r="F30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2" s="21" t="str">
        <f ca="1">IF(ZahlungsZeitplan[[#This Row],['#]]&lt;&gt;"",ZahlungsZeitplan[[#This Row],[GESAMTZAHLUNG]]-ZahlungsZeitplan[[#This Row],[ZINSEN]],"")</f>
        <v/>
      </c>
      <c r="I302" s="21" t="str">
        <f ca="1">IF(ZahlungsZeitplan[[#This Row],['#]]&lt;=($D$17*12),IF(ZahlungsZeitplan[[#This Row],['#]]&lt;&gt;"",ZahlungsZeitplan[[#This Row],[ANFANGSSALDO]]*(ZinsSatz/ZahlungenProJahr),""),IF(ZahlungsZeitplan[[#This Row],['#]]&lt;&gt;"",ZahlungsZeitplan[[#This Row],[ANFANGSSALDO]]*((ZinsSatz+$D$18)/ZahlungenProJahr),""))</f>
        <v/>
      </c>
      <c r="J302" s="21" t="str">
        <f ca="1">IF(ZahlungsZeitplan[[#This Row],['#]]&lt;&gt;"",IF(ZahlungsZeitplan[[#This Row],[Zahlungen (Plan)]]+ZahlungsZeitplan[[#This Row],[SONDERZAHLUNG]]&lt;=ZahlungsZeitplan[[#This Row],[ANFANGSSALDO]],ZahlungsZeitplan[[#This Row],[ANFANGSSALDO]]-ZahlungsZeitplan[[#This Row],[KAPITAL]],0),"")</f>
        <v/>
      </c>
      <c r="K302" s="21" t="str">
        <f ca="1">IF(ZahlungsZeitplan[[#This Row],['#]]&lt;&gt;"",SUM(INDEX(ZahlungsZeitplan[ZINSEN],1,1):ZahlungsZeitplan[[#This Row],[ZINSEN]]),"")</f>
        <v/>
      </c>
    </row>
    <row r="303" spans="2:11" x14ac:dyDescent="0.25">
      <c r="B303" s="19" t="str">
        <f ca="1">IF(DarlehenIstGut,IF(ROW()-ROW(ZahlungsZeitplan[[#Headers],['#]])&gt;PlanmäßigeAnzahlZahlungen,"",ROW()-ROW(ZahlungsZeitplan[[#Headers],['#]])),"")</f>
        <v/>
      </c>
      <c r="C303" s="20" t="str">
        <f ca="1">IF(ZahlungsZeitplan[[#This Row],['#]]&lt;&gt;"",EOMONTH(DarlehensAnfangsDatum,ROW(ZahlungsZeitplan[[#This Row],['#]])-ROW(ZahlungsZeitplan[[#Headers],['#]])-2)+DAY(DarlehensAnfangsDatum),"")</f>
        <v/>
      </c>
      <c r="D303" s="21" t="str">
        <f ca="1">IF(ZahlungsZeitplan[[#This Row],['#]]&lt;&gt;"",IF(ROW()-ROW(ZahlungsZeitplan[[#Headers],[ANFANGSSALDO]])=1,DarlehensBetrag,INDEX(ZahlungsZeitplan[ENDSALDO],ROW()-ROW(ZahlungsZeitplan[[#Headers],[ANFANGSSALDO]])-1)),"")</f>
        <v/>
      </c>
      <c r="E303" s="21" t="str">
        <f ca="1">IF(ZahlungsZeitplan[[#This Row],['#]]&lt;&gt;"",PlanmäßigeZahlung,"")</f>
        <v/>
      </c>
      <c r="F30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3" s="21" t="str">
        <f ca="1">IF(ZahlungsZeitplan[[#This Row],['#]]&lt;&gt;"",ZahlungsZeitplan[[#This Row],[GESAMTZAHLUNG]]-ZahlungsZeitplan[[#This Row],[ZINSEN]],"")</f>
        <v/>
      </c>
      <c r="I303" s="21" t="str">
        <f ca="1">IF(ZahlungsZeitplan[[#This Row],['#]]&lt;=($D$17*12),IF(ZahlungsZeitplan[[#This Row],['#]]&lt;&gt;"",ZahlungsZeitplan[[#This Row],[ANFANGSSALDO]]*(ZinsSatz/ZahlungenProJahr),""),IF(ZahlungsZeitplan[[#This Row],['#]]&lt;&gt;"",ZahlungsZeitplan[[#This Row],[ANFANGSSALDO]]*((ZinsSatz+$D$18)/ZahlungenProJahr),""))</f>
        <v/>
      </c>
      <c r="J303" s="21" t="str">
        <f ca="1">IF(ZahlungsZeitplan[[#This Row],['#]]&lt;&gt;"",IF(ZahlungsZeitplan[[#This Row],[Zahlungen (Plan)]]+ZahlungsZeitplan[[#This Row],[SONDERZAHLUNG]]&lt;=ZahlungsZeitplan[[#This Row],[ANFANGSSALDO]],ZahlungsZeitplan[[#This Row],[ANFANGSSALDO]]-ZahlungsZeitplan[[#This Row],[KAPITAL]],0),"")</f>
        <v/>
      </c>
      <c r="K303" s="21" t="str">
        <f ca="1">IF(ZahlungsZeitplan[[#This Row],['#]]&lt;&gt;"",SUM(INDEX(ZahlungsZeitplan[ZINSEN],1,1):ZahlungsZeitplan[[#This Row],[ZINSEN]]),"")</f>
        <v/>
      </c>
    </row>
    <row r="304" spans="2:11" x14ac:dyDescent="0.25">
      <c r="B304" s="19" t="str">
        <f ca="1">IF(DarlehenIstGut,IF(ROW()-ROW(ZahlungsZeitplan[[#Headers],['#]])&gt;PlanmäßigeAnzahlZahlungen,"",ROW()-ROW(ZahlungsZeitplan[[#Headers],['#]])),"")</f>
        <v/>
      </c>
      <c r="C304" s="20" t="str">
        <f ca="1">IF(ZahlungsZeitplan[[#This Row],['#]]&lt;&gt;"",EOMONTH(DarlehensAnfangsDatum,ROW(ZahlungsZeitplan[[#This Row],['#]])-ROW(ZahlungsZeitplan[[#Headers],['#]])-2)+DAY(DarlehensAnfangsDatum),"")</f>
        <v/>
      </c>
      <c r="D304" s="21" t="str">
        <f ca="1">IF(ZahlungsZeitplan[[#This Row],['#]]&lt;&gt;"",IF(ROW()-ROW(ZahlungsZeitplan[[#Headers],[ANFANGSSALDO]])=1,DarlehensBetrag,INDEX(ZahlungsZeitplan[ENDSALDO],ROW()-ROW(ZahlungsZeitplan[[#Headers],[ANFANGSSALDO]])-1)),"")</f>
        <v/>
      </c>
      <c r="E304" s="21" t="str">
        <f ca="1">IF(ZahlungsZeitplan[[#This Row],['#]]&lt;&gt;"",PlanmäßigeZahlung,"")</f>
        <v/>
      </c>
      <c r="F30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4" s="21" t="str">
        <f ca="1">IF(ZahlungsZeitplan[[#This Row],['#]]&lt;&gt;"",ZahlungsZeitplan[[#This Row],[GESAMTZAHLUNG]]-ZahlungsZeitplan[[#This Row],[ZINSEN]],"")</f>
        <v/>
      </c>
      <c r="I304" s="21" t="str">
        <f ca="1">IF(ZahlungsZeitplan[[#This Row],['#]]&lt;=($D$17*12),IF(ZahlungsZeitplan[[#This Row],['#]]&lt;&gt;"",ZahlungsZeitplan[[#This Row],[ANFANGSSALDO]]*(ZinsSatz/ZahlungenProJahr),""),IF(ZahlungsZeitplan[[#This Row],['#]]&lt;&gt;"",ZahlungsZeitplan[[#This Row],[ANFANGSSALDO]]*((ZinsSatz+$D$18)/ZahlungenProJahr),""))</f>
        <v/>
      </c>
      <c r="J304" s="21" t="str">
        <f ca="1">IF(ZahlungsZeitplan[[#This Row],['#]]&lt;&gt;"",IF(ZahlungsZeitplan[[#This Row],[Zahlungen (Plan)]]+ZahlungsZeitplan[[#This Row],[SONDERZAHLUNG]]&lt;=ZahlungsZeitplan[[#This Row],[ANFANGSSALDO]],ZahlungsZeitplan[[#This Row],[ANFANGSSALDO]]-ZahlungsZeitplan[[#This Row],[KAPITAL]],0),"")</f>
        <v/>
      </c>
      <c r="K304" s="21" t="str">
        <f ca="1">IF(ZahlungsZeitplan[[#This Row],['#]]&lt;&gt;"",SUM(INDEX(ZahlungsZeitplan[ZINSEN],1,1):ZahlungsZeitplan[[#This Row],[ZINSEN]]),"")</f>
        <v/>
      </c>
    </row>
    <row r="305" spans="2:11" x14ac:dyDescent="0.25">
      <c r="B305" s="19" t="str">
        <f ca="1">IF(DarlehenIstGut,IF(ROW()-ROW(ZahlungsZeitplan[[#Headers],['#]])&gt;PlanmäßigeAnzahlZahlungen,"",ROW()-ROW(ZahlungsZeitplan[[#Headers],['#]])),"")</f>
        <v/>
      </c>
      <c r="C305" s="20" t="str">
        <f ca="1">IF(ZahlungsZeitplan[[#This Row],['#]]&lt;&gt;"",EOMONTH(DarlehensAnfangsDatum,ROW(ZahlungsZeitplan[[#This Row],['#]])-ROW(ZahlungsZeitplan[[#Headers],['#]])-2)+DAY(DarlehensAnfangsDatum),"")</f>
        <v/>
      </c>
      <c r="D305" s="21" t="str">
        <f ca="1">IF(ZahlungsZeitplan[[#This Row],['#]]&lt;&gt;"",IF(ROW()-ROW(ZahlungsZeitplan[[#Headers],[ANFANGSSALDO]])=1,DarlehensBetrag,INDEX(ZahlungsZeitplan[ENDSALDO],ROW()-ROW(ZahlungsZeitplan[[#Headers],[ANFANGSSALDO]])-1)),"")</f>
        <v/>
      </c>
      <c r="E305" s="21" t="str">
        <f ca="1">IF(ZahlungsZeitplan[[#This Row],['#]]&lt;&gt;"",PlanmäßigeZahlung,"")</f>
        <v/>
      </c>
      <c r="F30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5" s="21" t="str">
        <f ca="1">IF(ZahlungsZeitplan[[#This Row],['#]]&lt;&gt;"",ZahlungsZeitplan[[#This Row],[GESAMTZAHLUNG]]-ZahlungsZeitplan[[#This Row],[ZINSEN]],"")</f>
        <v/>
      </c>
      <c r="I305" s="21" t="str">
        <f ca="1">IF(ZahlungsZeitplan[[#This Row],['#]]&lt;=($D$17*12),IF(ZahlungsZeitplan[[#This Row],['#]]&lt;&gt;"",ZahlungsZeitplan[[#This Row],[ANFANGSSALDO]]*(ZinsSatz/ZahlungenProJahr),""),IF(ZahlungsZeitplan[[#This Row],['#]]&lt;&gt;"",ZahlungsZeitplan[[#This Row],[ANFANGSSALDO]]*((ZinsSatz+$D$18)/ZahlungenProJahr),""))</f>
        <v/>
      </c>
      <c r="J305" s="21" t="str">
        <f ca="1">IF(ZahlungsZeitplan[[#This Row],['#]]&lt;&gt;"",IF(ZahlungsZeitplan[[#This Row],[Zahlungen (Plan)]]+ZahlungsZeitplan[[#This Row],[SONDERZAHLUNG]]&lt;=ZahlungsZeitplan[[#This Row],[ANFANGSSALDO]],ZahlungsZeitplan[[#This Row],[ANFANGSSALDO]]-ZahlungsZeitplan[[#This Row],[KAPITAL]],0),"")</f>
        <v/>
      </c>
      <c r="K305" s="21" t="str">
        <f ca="1">IF(ZahlungsZeitplan[[#This Row],['#]]&lt;&gt;"",SUM(INDEX(ZahlungsZeitplan[ZINSEN],1,1):ZahlungsZeitplan[[#This Row],[ZINSEN]]),"")</f>
        <v/>
      </c>
    </row>
    <row r="306" spans="2:11" x14ac:dyDescent="0.25">
      <c r="B306" s="19" t="str">
        <f ca="1">IF(DarlehenIstGut,IF(ROW()-ROW(ZahlungsZeitplan[[#Headers],['#]])&gt;PlanmäßigeAnzahlZahlungen,"",ROW()-ROW(ZahlungsZeitplan[[#Headers],['#]])),"")</f>
        <v/>
      </c>
      <c r="C306" s="20" t="str">
        <f ca="1">IF(ZahlungsZeitplan[[#This Row],['#]]&lt;&gt;"",EOMONTH(DarlehensAnfangsDatum,ROW(ZahlungsZeitplan[[#This Row],['#]])-ROW(ZahlungsZeitplan[[#Headers],['#]])-2)+DAY(DarlehensAnfangsDatum),"")</f>
        <v/>
      </c>
      <c r="D306" s="21" t="str">
        <f ca="1">IF(ZahlungsZeitplan[[#This Row],['#]]&lt;&gt;"",IF(ROW()-ROW(ZahlungsZeitplan[[#Headers],[ANFANGSSALDO]])=1,DarlehensBetrag,INDEX(ZahlungsZeitplan[ENDSALDO],ROW()-ROW(ZahlungsZeitplan[[#Headers],[ANFANGSSALDO]])-1)),"")</f>
        <v/>
      </c>
      <c r="E306" s="21" t="str">
        <f ca="1">IF(ZahlungsZeitplan[[#This Row],['#]]&lt;&gt;"",PlanmäßigeZahlung,"")</f>
        <v/>
      </c>
      <c r="F30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6" s="21" t="str">
        <f ca="1">IF(ZahlungsZeitplan[[#This Row],['#]]&lt;&gt;"",ZahlungsZeitplan[[#This Row],[GESAMTZAHLUNG]]-ZahlungsZeitplan[[#This Row],[ZINSEN]],"")</f>
        <v/>
      </c>
      <c r="I306" s="21" t="str">
        <f ca="1">IF(ZahlungsZeitplan[[#This Row],['#]]&lt;=($D$17*12),IF(ZahlungsZeitplan[[#This Row],['#]]&lt;&gt;"",ZahlungsZeitplan[[#This Row],[ANFANGSSALDO]]*(ZinsSatz/ZahlungenProJahr),""),IF(ZahlungsZeitplan[[#This Row],['#]]&lt;&gt;"",ZahlungsZeitplan[[#This Row],[ANFANGSSALDO]]*((ZinsSatz+$D$18)/ZahlungenProJahr),""))</f>
        <v/>
      </c>
      <c r="J306" s="21" t="str">
        <f ca="1">IF(ZahlungsZeitplan[[#This Row],['#]]&lt;&gt;"",IF(ZahlungsZeitplan[[#This Row],[Zahlungen (Plan)]]+ZahlungsZeitplan[[#This Row],[SONDERZAHLUNG]]&lt;=ZahlungsZeitplan[[#This Row],[ANFANGSSALDO]],ZahlungsZeitplan[[#This Row],[ANFANGSSALDO]]-ZahlungsZeitplan[[#This Row],[KAPITAL]],0),"")</f>
        <v/>
      </c>
      <c r="K306" s="21" t="str">
        <f ca="1">IF(ZahlungsZeitplan[[#This Row],['#]]&lt;&gt;"",SUM(INDEX(ZahlungsZeitplan[ZINSEN],1,1):ZahlungsZeitplan[[#This Row],[ZINSEN]]),"")</f>
        <v/>
      </c>
    </row>
    <row r="307" spans="2:11" x14ac:dyDescent="0.25">
      <c r="B307" s="19" t="str">
        <f ca="1">IF(DarlehenIstGut,IF(ROW()-ROW(ZahlungsZeitplan[[#Headers],['#]])&gt;PlanmäßigeAnzahlZahlungen,"",ROW()-ROW(ZahlungsZeitplan[[#Headers],['#]])),"")</f>
        <v/>
      </c>
      <c r="C307" s="20" t="str">
        <f ca="1">IF(ZahlungsZeitplan[[#This Row],['#]]&lt;&gt;"",EOMONTH(DarlehensAnfangsDatum,ROW(ZahlungsZeitplan[[#This Row],['#]])-ROW(ZahlungsZeitplan[[#Headers],['#]])-2)+DAY(DarlehensAnfangsDatum),"")</f>
        <v/>
      </c>
      <c r="D307" s="21" t="str">
        <f ca="1">IF(ZahlungsZeitplan[[#This Row],['#]]&lt;&gt;"",IF(ROW()-ROW(ZahlungsZeitplan[[#Headers],[ANFANGSSALDO]])=1,DarlehensBetrag,INDEX(ZahlungsZeitplan[ENDSALDO],ROW()-ROW(ZahlungsZeitplan[[#Headers],[ANFANGSSALDO]])-1)),"")</f>
        <v/>
      </c>
      <c r="E307" s="21" t="str">
        <f ca="1">IF(ZahlungsZeitplan[[#This Row],['#]]&lt;&gt;"",PlanmäßigeZahlung,"")</f>
        <v/>
      </c>
      <c r="F30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7" s="21" t="str">
        <f ca="1">IF(ZahlungsZeitplan[[#This Row],['#]]&lt;&gt;"",ZahlungsZeitplan[[#This Row],[GESAMTZAHLUNG]]-ZahlungsZeitplan[[#This Row],[ZINSEN]],"")</f>
        <v/>
      </c>
      <c r="I307" s="21" t="str">
        <f ca="1">IF(ZahlungsZeitplan[[#This Row],['#]]&lt;=($D$17*12),IF(ZahlungsZeitplan[[#This Row],['#]]&lt;&gt;"",ZahlungsZeitplan[[#This Row],[ANFANGSSALDO]]*(ZinsSatz/ZahlungenProJahr),""),IF(ZahlungsZeitplan[[#This Row],['#]]&lt;&gt;"",ZahlungsZeitplan[[#This Row],[ANFANGSSALDO]]*((ZinsSatz+$D$18)/ZahlungenProJahr),""))</f>
        <v/>
      </c>
      <c r="J307" s="21" t="str">
        <f ca="1">IF(ZahlungsZeitplan[[#This Row],['#]]&lt;&gt;"",IF(ZahlungsZeitplan[[#This Row],[Zahlungen (Plan)]]+ZahlungsZeitplan[[#This Row],[SONDERZAHLUNG]]&lt;=ZahlungsZeitplan[[#This Row],[ANFANGSSALDO]],ZahlungsZeitplan[[#This Row],[ANFANGSSALDO]]-ZahlungsZeitplan[[#This Row],[KAPITAL]],0),"")</f>
        <v/>
      </c>
      <c r="K307" s="21" t="str">
        <f ca="1">IF(ZahlungsZeitplan[[#This Row],['#]]&lt;&gt;"",SUM(INDEX(ZahlungsZeitplan[ZINSEN],1,1):ZahlungsZeitplan[[#This Row],[ZINSEN]]),"")</f>
        <v/>
      </c>
    </row>
    <row r="308" spans="2:11" x14ac:dyDescent="0.25">
      <c r="B308" s="19" t="str">
        <f ca="1">IF(DarlehenIstGut,IF(ROW()-ROW(ZahlungsZeitplan[[#Headers],['#]])&gt;PlanmäßigeAnzahlZahlungen,"",ROW()-ROW(ZahlungsZeitplan[[#Headers],['#]])),"")</f>
        <v/>
      </c>
      <c r="C308" s="20" t="str">
        <f ca="1">IF(ZahlungsZeitplan[[#This Row],['#]]&lt;&gt;"",EOMONTH(DarlehensAnfangsDatum,ROW(ZahlungsZeitplan[[#This Row],['#]])-ROW(ZahlungsZeitplan[[#Headers],['#]])-2)+DAY(DarlehensAnfangsDatum),"")</f>
        <v/>
      </c>
      <c r="D308" s="21" t="str">
        <f ca="1">IF(ZahlungsZeitplan[[#This Row],['#]]&lt;&gt;"",IF(ROW()-ROW(ZahlungsZeitplan[[#Headers],[ANFANGSSALDO]])=1,DarlehensBetrag,INDEX(ZahlungsZeitplan[ENDSALDO],ROW()-ROW(ZahlungsZeitplan[[#Headers],[ANFANGSSALDO]])-1)),"")</f>
        <v/>
      </c>
      <c r="E308" s="21" t="str">
        <f ca="1">IF(ZahlungsZeitplan[[#This Row],['#]]&lt;&gt;"",PlanmäßigeZahlung,"")</f>
        <v/>
      </c>
      <c r="F30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8" s="21" t="str">
        <f ca="1">IF(ZahlungsZeitplan[[#This Row],['#]]&lt;&gt;"",ZahlungsZeitplan[[#This Row],[GESAMTZAHLUNG]]-ZahlungsZeitplan[[#This Row],[ZINSEN]],"")</f>
        <v/>
      </c>
      <c r="I308" s="21" t="str">
        <f ca="1">IF(ZahlungsZeitplan[[#This Row],['#]]&lt;=($D$17*12),IF(ZahlungsZeitplan[[#This Row],['#]]&lt;&gt;"",ZahlungsZeitplan[[#This Row],[ANFANGSSALDO]]*(ZinsSatz/ZahlungenProJahr),""),IF(ZahlungsZeitplan[[#This Row],['#]]&lt;&gt;"",ZahlungsZeitplan[[#This Row],[ANFANGSSALDO]]*((ZinsSatz+$D$18)/ZahlungenProJahr),""))</f>
        <v/>
      </c>
      <c r="J308" s="21" t="str">
        <f ca="1">IF(ZahlungsZeitplan[[#This Row],['#]]&lt;&gt;"",IF(ZahlungsZeitplan[[#This Row],[Zahlungen (Plan)]]+ZahlungsZeitplan[[#This Row],[SONDERZAHLUNG]]&lt;=ZahlungsZeitplan[[#This Row],[ANFANGSSALDO]],ZahlungsZeitplan[[#This Row],[ANFANGSSALDO]]-ZahlungsZeitplan[[#This Row],[KAPITAL]],0),"")</f>
        <v/>
      </c>
      <c r="K308" s="21" t="str">
        <f ca="1">IF(ZahlungsZeitplan[[#This Row],['#]]&lt;&gt;"",SUM(INDEX(ZahlungsZeitplan[ZINSEN],1,1):ZahlungsZeitplan[[#This Row],[ZINSEN]]),"")</f>
        <v/>
      </c>
    </row>
    <row r="309" spans="2:11" x14ac:dyDescent="0.25">
      <c r="B309" s="19" t="str">
        <f ca="1">IF(DarlehenIstGut,IF(ROW()-ROW(ZahlungsZeitplan[[#Headers],['#]])&gt;PlanmäßigeAnzahlZahlungen,"",ROW()-ROW(ZahlungsZeitplan[[#Headers],['#]])),"")</f>
        <v/>
      </c>
      <c r="C309" s="20" t="str">
        <f ca="1">IF(ZahlungsZeitplan[[#This Row],['#]]&lt;&gt;"",EOMONTH(DarlehensAnfangsDatum,ROW(ZahlungsZeitplan[[#This Row],['#]])-ROW(ZahlungsZeitplan[[#Headers],['#]])-2)+DAY(DarlehensAnfangsDatum),"")</f>
        <v/>
      </c>
      <c r="D309" s="21" t="str">
        <f ca="1">IF(ZahlungsZeitplan[[#This Row],['#]]&lt;&gt;"",IF(ROW()-ROW(ZahlungsZeitplan[[#Headers],[ANFANGSSALDO]])=1,DarlehensBetrag,INDEX(ZahlungsZeitplan[ENDSALDO],ROW()-ROW(ZahlungsZeitplan[[#Headers],[ANFANGSSALDO]])-1)),"")</f>
        <v/>
      </c>
      <c r="E309" s="21" t="str">
        <f ca="1">IF(ZahlungsZeitplan[[#This Row],['#]]&lt;&gt;"",PlanmäßigeZahlung,"")</f>
        <v/>
      </c>
      <c r="F30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09" s="21" t="str">
        <f ca="1">IF(ZahlungsZeitplan[[#This Row],['#]]&lt;&gt;"",ZahlungsZeitplan[[#This Row],[GESAMTZAHLUNG]]-ZahlungsZeitplan[[#This Row],[ZINSEN]],"")</f>
        <v/>
      </c>
      <c r="I309" s="21" t="str">
        <f ca="1">IF(ZahlungsZeitplan[[#This Row],['#]]&lt;=($D$17*12),IF(ZahlungsZeitplan[[#This Row],['#]]&lt;&gt;"",ZahlungsZeitplan[[#This Row],[ANFANGSSALDO]]*(ZinsSatz/ZahlungenProJahr),""),IF(ZahlungsZeitplan[[#This Row],['#]]&lt;&gt;"",ZahlungsZeitplan[[#This Row],[ANFANGSSALDO]]*((ZinsSatz+$D$18)/ZahlungenProJahr),""))</f>
        <v/>
      </c>
      <c r="J309" s="21" t="str">
        <f ca="1">IF(ZahlungsZeitplan[[#This Row],['#]]&lt;&gt;"",IF(ZahlungsZeitplan[[#This Row],[Zahlungen (Plan)]]+ZahlungsZeitplan[[#This Row],[SONDERZAHLUNG]]&lt;=ZahlungsZeitplan[[#This Row],[ANFANGSSALDO]],ZahlungsZeitplan[[#This Row],[ANFANGSSALDO]]-ZahlungsZeitplan[[#This Row],[KAPITAL]],0),"")</f>
        <v/>
      </c>
      <c r="K309" s="21" t="str">
        <f ca="1">IF(ZahlungsZeitplan[[#This Row],['#]]&lt;&gt;"",SUM(INDEX(ZahlungsZeitplan[ZINSEN],1,1):ZahlungsZeitplan[[#This Row],[ZINSEN]]),"")</f>
        <v/>
      </c>
    </row>
    <row r="310" spans="2:11" x14ac:dyDescent="0.25">
      <c r="B310" s="19" t="str">
        <f ca="1">IF(DarlehenIstGut,IF(ROW()-ROW(ZahlungsZeitplan[[#Headers],['#]])&gt;PlanmäßigeAnzahlZahlungen,"",ROW()-ROW(ZahlungsZeitplan[[#Headers],['#]])),"")</f>
        <v/>
      </c>
      <c r="C310" s="20" t="str">
        <f ca="1">IF(ZahlungsZeitplan[[#This Row],['#]]&lt;&gt;"",EOMONTH(DarlehensAnfangsDatum,ROW(ZahlungsZeitplan[[#This Row],['#]])-ROW(ZahlungsZeitplan[[#Headers],['#]])-2)+DAY(DarlehensAnfangsDatum),"")</f>
        <v/>
      </c>
      <c r="D310" s="21" t="str">
        <f ca="1">IF(ZahlungsZeitplan[[#This Row],['#]]&lt;&gt;"",IF(ROW()-ROW(ZahlungsZeitplan[[#Headers],[ANFANGSSALDO]])=1,DarlehensBetrag,INDEX(ZahlungsZeitplan[ENDSALDO],ROW()-ROW(ZahlungsZeitplan[[#Headers],[ANFANGSSALDO]])-1)),"")</f>
        <v/>
      </c>
      <c r="E310" s="21" t="str">
        <f ca="1">IF(ZahlungsZeitplan[[#This Row],['#]]&lt;&gt;"",PlanmäßigeZahlung,"")</f>
        <v/>
      </c>
      <c r="F31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0" s="21" t="str">
        <f ca="1">IF(ZahlungsZeitplan[[#This Row],['#]]&lt;&gt;"",ZahlungsZeitplan[[#This Row],[GESAMTZAHLUNG]]-ZahlungsZeitplan[[#This Row],[ZINSEN]],"")</f>
        <v/>
      </c>
      <c r="I310" s="21" t="str">
        <f ca="1">IF(ZahlungsZeitplan[[#This Row],['#]]&lt;=($D$17*12),IF(ZahlungsZeitplan[[#This Row],['#]]&lt;&gt;"",ZahlungsZeitplan[[#This Row],[ANFANGSSALDO]]*(ZinsSatz/ZahlungenProJahr),""),IF(ZahlungsZeitplan[[#This Row],['#]]&lt;&gt;"",ZahlungsZeitplan[[#This Row],[ANFANGSSALDO]]*((ZinsSatz+$D$18)/ZahlungenProJahr),""))</f>
        <v/>
      </c>
      <c r="J310" s="21" t="str">
        <f ca="1">IF(ZahlungsZeitplan[[#This Row],['#]]&lt;&gt;"",IF(ZahlungsZeitplan[[#This Row],[Zahlungen (Plan)]]+ZahlungsZeitplan[[#This Row],[SONDERZAHLUNG]]&lt;=ZahlungsZeitplan[[#This Row],[ANFANGSSALDO]],ZahlungsZeitplan[[#This Row],[ANFANGSSALDO]]-ZahlungsZeitplan[[#This Row],[KAPITAL]],0),"")</f>
        <v/>
      </c>
      <c r="K310" s="21" t="str">
        <f ca="1">IF(ZahlungsZeitplan[[#This Row],['#]]&lt;&gt;"",SUM(INDEX(ZahlungsZeitplan[ZINSEN],1,1):ZahlungsZeitplan[[#This Row],[ZINSEN]]),"")</f>
        <v/>
      </c>
    </row>
    <row r="311" spans="2:11" x14ac:dyDescent="0.25">
      <c r="B311" s="19" t="str">
        <f ca="1">IF(DarlehenIstGut,IF(ROW()-ROW(ZahlungsZeitplan[[#Headers],['#]])&gt;PlanmäßigeAnzahlZahlungen,"",ROW()-ROW(ZahlungsZeitplan[[#Headers],['#]])),"")</f>
        <v/>
      </c>
      <c r="C311" s="20" t="str">
        <f ca="1">IF(ZahlungsZeitplan[[#This Row],['#]]&lt;&gt;"",EOMONTH(DarlehensAnfangsDatum,ROW(ZahlungsZeitplan[[#This Row],['#]])-ROW(ZahlungsZeitplan[[#Headers],['#]])-2)+DAY(DarlehensAnfangsDatum),"")</f>
        <v/>
      </c>
      <c r="D311" s="21" t="str">
        <f ca="1">IF(ZahlungsZeitplan[[#This Row],['#]]&lt;&gt;"",IF(ROW()-ROW(ZahlungsZeitplan[[#Headers],[ANFANGSSALDO]])=1,DarlehensBetrag,INDEX(ZahlungsZeitplan[ENDSALDO],ROW()-ROW(ZahlungsZeitplan[[#Headers],[ANFANGSSALDO]])-1)),"")</f>
        <v/>
      </c>
      <c r="E311" s="21" t="str">
        <f ca="1">IF(ZahlungsZeitplan[[#This Row],['#]]&lt;&gt;"",PlanmäßigeZahlung,"")</f>
        <v/>
      </c>
      <c r="F31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1" s="21" t="str">
        <f ca="1">IF(ZahlungsZeitplan[[#This Row],['#]]&lt;&gt;"",ZahlungsZeitplan[[#This Row],[GESAMTZAHLUNG]]-ZahlungsZeitplan[[#This Row],[ZINSEN]],"")</f>
        <v/>
      </c>
      <c r="I311" s="21" t="str">
        <f ca="1">IF(ZahlungsZeitplan[[#This Row],['#]]&lt;=($D$17*12),IF(ZahlungsZeitplan[[#This Row],['#]]&lt;&gt;"",ZahlungsZeitplan[[#This Row],[ANFANGSSALDO]]*(ZinsSatz/ZahlungenProJahr),""),IF(ZahlungsZeitplan[[#This Row],['#]]&lt;&gt;"",ZahlungsZeitplan[[#This Row],[ANFANGSSALDO]]*((ZinsSatz+$D$18)/ZahlungenProJahr),""))</f>
        <v/>
      </c>
      <c r="J311" s="21" t="str">
        <f ca="1">IF(ZahlungsZeitplan[[#This Row],['#]]&lt;&gt;"",IF(ZahlungsZeitplan[[#This Row],[Zahlungen (Plan)]]+ZahlungsZeitplan[[#This Row],[SONDERZAHLUNG]]&lt;=ZahlungsZeitplan[[#This Row],[ANFANGSSALDO]],ZahlungsZeitplan[[#This Row],[ANFANGSSALDO]]-ZahlungsZeitplan[[#This Row],[KAPITAL]],0),"")</f>
        <v/>
      </c>
      <c r="K311" s="21" t="str">
        <f ca="1">IF(ZahlungsZeitplan[[#This Row],['#]]&lt;&gt;"",SUM(INDEX(ZahlungsZeitplan[ZINSEN],1,1):ZahlungsZeitplan[[#This Row],[ZINSEN]]),"")</f>
        <v/>
      </c>
    </row>
    <row r="312" spans="2:11" x14ac:dyDescent="0.25">
      <c r="B312" s="19" t="str">
        <f ca="1">IF(DarlehenIstGut,IF(ROW()-ROW(ZahlungsZeitplan[[#Headers],['#]])&gt;PlanmäßigeAnzahlZahlungen,"",ROW()-ROW(ZahlungsZeitplan[[#Headers],['#]])),"")</f>
        <v/>
      </c>
      <c r="C312" s="20" t="str">
        <f ca="1">IF(ZahlungsZeitplan[[#This Row],['#]]&lt;&gt;"",EOMONTH(DarlehensAnfangsDatum,ROW(ZahlungsZeitplan[[#This Row],['#]])-ROW(ZahlungsZeitplan[[#Headers],['#]])-2)+DAY(DarlehensAnfangsDatum),"")</f>
        <v/>
      </c>
      <c r="D312" s="21" t="str">
        <f ca="1">IF(ZahlungsZeitplan[[#This Row],['#]]&lt;&gt;"",IF(ROW()-ROW(ZahlungsZeitplan[[#Headers],[ANFANGSSALDO]])=1,DarlehensBetrag,INDEX(ZahlungsZeitplan[ENDSALDO],ROW()-ROW(ZahlungsZeitplan[[#Headers],[ANFANGSSALDO]])-1)),"")</f>
        <v/>
      </c>
      <c r="E312" s="21" t="str">
        <f ca="1">IF(ZahlungsZeitplan[[#This Row],['#]]&lt;&gt;"",PlanmäßigeZahlung,"")</f>
        <v/>
      </c>
      <c r="F31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2" s="21" t="str">
        <f ca="1">IF(ZahlungsZeitplan[[#This Row],['#]]&lt;&gt;"",ZahlungsZeitplan[[#This Row],[GESAMTZAHLUNG]]-ZahlungsZeitplan[[#This Row],[ZINSEN]],"")</f>
        <v/>
      </c>
      <c r="I312" s="21" t="str">
        <f ca="1">IF(ZahlungsZeitplan[[#This Row],['#]]&lt;=($D$17*12),IF(ZahlungsZeitplan[[#This Row],['#]]&lt;&gt;"",ZahlungsZeitplan[[#This Row],[ANFANGSSALDO]]*(ZinsSatz/ZahlungenProJahr),""),IF(ZahlungsZeitplan[[#This Row],['#]]&lt;&gt;"",ZahlungsZeitplan[[#This Row],[ANFANGSSALDO]]*((ZinsSatz+$D$18)/ZahlungenProJahr),""))</f>
        <v/>
      </c>
      <c r="J312" s="21" t="str">
        <f ca="1">IF(ZahlungsZeitplan[[#This Row],['#]]&lt;&gt;"",IF(ZahlungsZeitplan[[#This Row],[Zahlungen (Plan)]]+ZahlungsZeitplan[[#This Row],[SONDERZAHLUNG]]&lt;=ZahlungsZeitplan[[#This Row],[ANFANGSSALDO]],ZahlungsZeitplan[[#This Row],[ANFANGSSALDO]]-ZahlungsZeitplan[[#This Row],[KAPITAL]],0),"")</f>
        <v/>
      </c>
      <c r="K312" s="21" t="str">
        <f ca="1">IF(ZahlungsZeitplan[[#This Row],['#]]&lt;&gt;"",SUM(INDEX(ZahlungsZeitplan[ZINSEN],1,1):ZahlungsZeitplan[[#This Row],[ZINSEN]]),"")</f>
        <v/>
      </c>
    </row>
    <row r="313" spans="2:11" x14ac:dyDescent="0.25">
      <c r="B313" s="19" t="str">
        <f ca="1">IF(DarlehenIstGut,IF(ROW()-ROW(ZahlungsZeitplan[[#Headers],['#]])&gt;PlanmäßigeAnzahlZahlungen,"",ROW()-ROW(ZahlungsZeitplan[[#Headers],['#]])),"")</f>
        <v/>
      </c>
      <c r="C313" s="20" t="str">
        <f ca="1">IF(ZahlungsZeitplan[[#This Row],['#]]&lt;&gt;"",EOMONTH(DarlehensAnfangsDatum,ROW(ZahlungsZeitplan[[#This Row],['#]])-ROW(ZahlungsZeitplan[[#Headers],['#]])-2)+DAY(DarlehensAnfangsDatum),"")</f>
        <v/>
      </c>
      <c r="D313" s="21" t="str">
        <f ca="1">IF(ZahlungsZeitplan[[#This Row],['#]]&lt;&gt;"",IF(ROW()-ROW(ZahlungsZeitplan[[#Headers],[ANFANGSSALDO]])=1,DarlehensBetrag,INDEX(ZahlungsZeitplan[ENDSALDO],ROW()-ROW(ZahlungsZeitplan[[#Headers],[ANFANGSSALDO]])-1)),"")</f>
        <v/>
      </c>
      <c r="E313" s="21" t="str">
        <f ca="1">IF(ZahlungsZeitplan[[#This Row],['#]]&lt;&gt;"",PlanmäßigeZahlung,"")</f>
        <v/>
      </c>
      <c r="F31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3" s="21" t="str">
        <f ca="1">IF(ZahlungsZeitplan[[#This Row],['#]]&lt;&gt;"",ZahlungsZeitplan[[#This Row],[GESAMTZAHLUNG]]-ZahlungsZeitplan[[#This Row],[ZINSEN]],"")</f>
        <v/>
      </c>
      <c r="I313" s="21" t="str">
        <f ca="1">IF(ZahlungsZeitplan[[#This Row],['#]]&lt;=($D$17*12),IF(ZahlungsZeitplan[[#This Row],['#]]&lt;&gt;"",ZahlungsZeitplan[[#This Row],[ANFANGSSALDO]]*(ZinsSatz/ZahlungenProJahr),""),IF(ZahlungsZeitplan[[#This Row],['#]]&lt;&gt;"",ZahlungsZeitplan[[#This Row],[ANFANGSSALDO]]*((ZinsSatz+$D$18)/ZahlungenProJahr),""))</f>
        <v/>
      </c>
      <c r="J313" s="21" t="str">
        <f ca="1">IF(ZahlungsZeitplan[[#This Row],['#]]&lt;&gt;"",IF(ZahlungsZeitplan[[#This Row],[Zahlungen (Plan)]]+ZahlungsZeitplan[[#This Row],[SONDERZAHLUNG]]&lt;=ZahlungsZeitplan[[#This Row],[ANFANGSSALDO]],ZahlungsZeitplan[[#This Row],[ANFANGSSALDO]]-ZahlungsZeitplan[[#This Row],[KAPITAL]],0),"")</f>
        <v/>
      </c>
      <c r="K313" s="21" t="str">
        <f ca="1">IF(ZahlungsZeitplan[[#This Row],['#]]&lt;&gt;"",SUM(INDEX(ZahlungsZeitplan[ZINSEN],1,1):ZahlungsZeitplan[[#This Row],[ZINSEN]]),"")</f>
        <v/>
      </c>
    </row>
    <row r="314" spans="2:11" x14ac:dyDescent="0.25">
      <c r="B314" s="19" t="str">
        <f ca="1">IF(DarlehenIstGut,IF(ROW()-ROW(ZahlungsZeitplan[[#Headers],['#]])&gt;PlanmäßigeAnzahlZahlungen,"",ROW()-ROW(ZahlungsZeitplan[[#Headers],['#]])),"")</f>
        <v/>
      </c>
      <c r="C314" s="20" t="str">
        <f ca="1">IF(ZahlungsZeitplan[[#This Row],['#]]&lt;&gt;"",EOMONTH(DarlehensAnfangsDatum,ROW(ZahlungsZeitplan[[#This Row],['#]])-ROW(ZahlungsZeitplan[[#Headers],['#]])-2)+DAY(DarlehensAnfangsDatum),"")</f>
        <v/>
      </c>
      <c r="D314" s="21" t="str">
        <f ca="1">IF(ZahlungsZeitplan[[#This Row],['#]]&lt;&gt;"",IF(ROW()-ROW(ZahlungsZeitplan[[#Headers],[ANFANGSSALDO]])=1,DarlehensBetrag,INDEX(ZahlungsZeitplan[ENDSALDO],ROW()-ROW(ZahlungsZeitplan[[#Headers],[ANFANGSSALDO]])-1)),"")</f>
        <v/>
      </c>
      <c r="E314" s="21" t="str">
        <f ca="1">IF(ZahlungsZeitplan[[#This Row],['#]]&lt;&gt;"",PlanmäßigeZahlung,"")</f>
        <v/>
      </c>
      <c r="F31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4" s="21" t="str">
        <f ca="1">IF(ZahlungsZeitplan[[#This Row],['#]]&lt;&gt;"",ZahlungsZeitplan[[#This Row],[GESAMTZAHLUNG]]-ZahlungsZeitplan[[#This Row],[ZINSEN]],"")</f>
        <v/>
      </c>
      <c r="I314" s="21" t="str">
        <f ca="1">IF(ZahlungsZeitplan[[#This Row],['#]]&lt;=($D$17*12),IF(ZahlungsZeitplan[[#This Row],['#]]&lt;&gt;"",ZahlungsZeitplan[[#This Row],[ANFANGSSALDO]]*(ZinsSatz/ZahlungenProJahr),""),IF(ZahlungsZeitplan[[#This Row],['#]]&lt;&gt;"",ZahlungsZeitplan[[#This Row],[ANFANGSSALDO]]*((ZinsSatz+$D$18)/ZahlungenProJahr),""))</f>
        <v/>
      </c>
      <c r="J314" s="21" t="str">
        <f ca="1">IF(ZahlungsZeitplan[[#This Row],['#]]&lt;&gt;"",IF(ZahlungsZeitplan[[#This Row],[Zahlungen (Plan)]]+ZahlungsZeitplan[[#This Row],[SONDERZAHLUNG]]&lt;=ZahlungsZeitplan[[#This Row],[ANFANGSSALDO]],ZahlungsZeitplan[[#This Row],[ANFANGSSALDO]]-ZahlungsZeitplan[[#This Row],[KAPITAL]],0),"")</f>
        <v/>
      </c>
      <c r="K314" s="21" t="str">
        <f ca="1">IF(ZahlungsZeitplan[[#This Row],['#]]&lt;&gt;"",SUM(INDEX(ZahlungsZeitplan[ZINSEN],1,1):ZahlungsZeitplan[[#This Row],[ZINSEN]]),"")</f>
        <v/>
      </c>
    </row>
    <row r="315" spans="2:11" x14ac:dyDescent="0.25">
      <c r="B315" s="19" t="str">
        <f ca="1">IF(DarlehenIstGut,IF(ROW()-ROW(ZahlungsZeitplan[[#Headers],['#]])&gt;PlanmäßigeAnzahlZahlungen,"",ROW()-ROW(ZahlungsZeitplan[[#Headers],['#]])),"")</f>
        <v/>
      </c>
      <c r="C315" s="20" t="str">
        <f ca="1">IF(ZahlungsZeitplan[[#This Row],['#]]&lt;&gt;"",EOMONTH(DarlehensAnfangsDatum,ROW(ZahlungsZeitplan[[#This Row],['#]])-ROW(ZahlungsZeitplan[[#Headers],['#]])-2)+DAY(DarlehensAnfangsDatum),"")</f>
        <v/>
      </c>
      <c r="D315" s="21" t="str">
        <f ca="1">IF(ZahlungsZeitplan[[#This Row],['#]]&lt;&gt;"",IF(ROW()-ROW(ZahlungsZeitplan[[#Headers],[ANFANGSSALDO]])=1,DarlehensBetrag,INDEX(ZahlungsZeitplan[ENDSALDO],ROW()-ROW(ZahlungsZeitplan[[#Headers],[ANFANGSSALDO]])-1)),"")</f>
        <v/>
      </c>
      <c r="E315" s="21" t="str">
        <f ca="1">IF(ZahlungsZeitplan[[#This Row],['#]]&lt;&gt;"",PlanmäßigeZahlung,"")</f>
        <v/>
      </c>
      <c r="F31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5" s="21" t="str">
        <f ca="1">IF(ZahlungsZeitplan[[#This Row],['#]]&lt;&gt;"",ZahlungsZeitplan[[#This Row],[GESAMTZAHLUNG]]-ZahlungsZeitplan[[#This Row],[ZINSEN]],"")</f>
        <v/>
      </c>
      <c r="I315" s="21" t="str">
        <f ca="1">IF(ZahlungsZeitplan[[#This Row],['#]]&lt;=($D$17*12),IF(ZahlungsZeitplan[[#This Row],['#]]&lt;&gt;"",ZahlungsZeitplan[[#This Row],[ANFANGSSALDO]]*(ZinsSatz/ZahlungenProJahr),""),IF(ZahlungsZeitplan[[#This Row],['#]]&lt;&gt;"",ZahlungsZeitplan[[#This Row],[ANFANGSSALDO]]*((ZinsSatz+$D$18)/ZahlungenProJahr),""))</f>
        <v/>
      </c>
      <c r="J315" s="21" t="str">
        <f ca="1">IF(ZahlungsZeitplan[[#This Row],['#]]&lt;&gt;"",IF(ZahlungsZeitplan[[#This Row],[Zahlungen (Plan)]]+ZahlungsZeitplan[[#This Row],[SONDERZAHLUNG]]&lt;=ZahlungsZeitplan[[#This Row],[ANFANGSSALDO]],ZahlungsZeitplan[[#This Row],[ANFANGSSALDO]]-ZahlungsZeitplan[[#This Row],[KAPITAL]],0),"")</f>
        <v/>
      </c>
      <c r="K315" s="21" t="str">
        <f ca="1">IF(ZahlungsZeitplan[[#This Row],['#]]&lt;&gt;"",SUM(INDEX(ZahlungsZeitplan[ZINSEN],1,1):ZahlungsZeitplan[[#This Row],[ZINSEN]]),"")</f>
        <v/>
      </c>
    </row>
    <row r="316" spans="2:11" x14ac:dyDescent="0.25">
      <c r="B316" s="19" t="str">
        <f ca="1">IF(DarlehenIstGut,IF(ROW()-ROW(ZahlungsZeitplan[[#Headers],['#]])&gt;PlanmäßigeAnzahlZahlungen,"",ROW()-ROW(ZahlungsZeitplan[[#Headers],['#]])),"")</f>
        <v/>
      </c>
      <c r="C316" s="20" t="str">
        <f ca="1">IF(ZahlungsZeitplan[[#This Row],['#]]&lt;&gt;"",EOMONTH(DarlehensAnfangsDatum,ROW(ZahlungsZeitplan[[#This Row],['#]])-ROW(ZahlungsZeitplan[[#Headers],['#]])-2)+DAY(DarlehensAnfangsDatum),"")</f>
        <v/>
      </c>
      <c r="D316" s="21" t="str">
        <f ca="1">IF(ZahlungsZeitplan[[#This Row],['#]]&lt;&gt;"",IF(ROW()-ROW(ZahlungsZeitplan[[#Headers],[ANFANGSSALDO]])=1,DarlehensBetrag,INDEX(ZahlungsZeitplan[ENDSALDO],ROW()-ROW(ZahlungsZeitplan[[#Headers],[ANFANGSSALDO]])-1)),"")</f>
        <v/>
      </c>
      <c r="E316" s="21" t="str">
        <f ca="1">IF(ZahlungsZeitplan[[#This Row],['#]]&lt;&gt;"",PlanmäßigeZahlung,"")</f>
        <v/>
      </c>
      <c r="F31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6" s="21" t="str">
        <f ca="1">IF(ZahlungsZeitplan[[#This Row],['#]]&lt;&gt;"",ZahlungsZeitplan[[#This Row],[GESAMTZAHLUNG]]-ZahlungsZeitplan[[#This Row],[ZINSEN]],"")</f>
        <v/>
      </c>
      <c r="I316" s="21" t="str">
        <f ca="1">IF(ZahlungsZeitplan[[#This Row],['#]]&lt;=($D$17*12),IF(ZahlungsZeitplan[[#This Row],['#]]&lt;&gt;"",ZahlungsZeitplan[[#This Row],[ANFANGSSALDO]]*(ZinsSatz/ZahlungenProJahr),""),IF(ZahlungsZeitplan[[#This Row],['#]]&lt;&gt;"",ZahlungsZeitplan[[#This Row],[ANFANGSSALDO]]*((ZinsSatz+$D$18)/ZahlungenProJahr),""))</f>
        <v/>
      </c>
      <c r="J316" s="21" t="str">
        <f ca="1">IF(ZahlungsZeitplan[[#This Row],['#]]&lt;&gt;"",IF(ZahlungsZeitplan[[#This Row],[Zahlungen (Plan)]]+ZahlungsZeitplan[[#This Row],[SONDERZAHLUNG]]&lt;=ZahlungsZeitplan[[#This Row],[ANFANGSSALDO]],ZahlungsZeitplan[[#This Row],[ANFANGSSALDO]]-ZahlungsZeitplan[[#This Row],[KAPITAL]],0),"")</f>
        <v/>
      </c>
      <c r="K316" s="21" t="str">
        <f ca="1">IF(ZahlungsZeitplan[[#This Row],['#]]&lt;&gt;"",SUM(INDEX(ZahlungsZeitplan[ZINSEN],1,1):ZahlungsZeitplan[[#This Row],[ZINSEN]]),"")</f>
        <v/>
      </c>
    </row>
    <row r="317" spans="2:11" x14ac:dyDescent="0.25">
      <c r="B317" s="19" t="str">
        <f ca="1">IF(DarlehenIstGut,IF(ROW()-ROW(ZahlungsZeitplan[[#Headers],['#]])&gt;PlanmäßigeAnzahlZahlungen,"",ROW()-ROW(ZahlungsZeitplan[[#Headers],['#]])),"")</f>
        <v/>
      </c>
      <c r="C317" s="20" t="str">
        <f ca="1">IF(ZahlungsZeitplan[[#This Row],['#]]&lt;&gt;"",EOMONTH(DarlehensAnfangsDatum,ROW(ZahlungsZeitplan[[#This Row],['#]])-ROW(ZahlungsZeitplan[[#Headers],['#]])-2)+DAY(DarlehensAnfangsDatum),"")</f>
        <v/>
      </c>
      <c r="D317" s="21" t="str">
        <f ca="1">IF(ZahlungsZeitplan[[#This Row],['#]]&lt;&gt;"",IF(ROW()-ROW(ZahlungsZeitplan[[#Headers],[ANFANGSSALDO]])=1,DarlehensBetrag,INDEX(ZahlungsZeitplan[ENDSALDO],ROW()-ROW(ZahlungsZeitplan[[#Headers],[ANFANGSSALDO]])-1)),"")</f>
        <v/>
      </c>
      <c r="E317" s="21" t="str">
        <f ca="1">IF(ZahlungsZeitplan[[#This Row],['#]]&lt;&gt;"",PlanmäßigeZahlung,"")</f>
        <v/>
      </c>
      <c r="F31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7" s="21" t="str">
        <f ca="1">IF(ZahlungsZeitplan[[#This Row],['#]]&lt;&gt;"",ZahlungsZeitplan[[#This Row],[GESAMTZAHLUNG]]-ZahlungsZeitplan[[#This Row],[ZINSEN]],"")</f>
        <v/>
      </c>
      <c r="I317" s="21" t="str">
        <f ca="1">IF(ZahlungsZeitplan[[#This Row],['#]]&lt;=($D$17*12),IF(ZahlungsZeitplan[[#This Row],['#]]&lt;&gt;"",ZahlungsZeitplan[[#This Row],[ANFANGSSALDO]]*(ZinsSatz/ZahlungenProJahr),""),IF(ZahlungsZeitplan[[#This Row],['#]]&lt;&gt;"",ZahlungsZeitplan[[#This Row],[ANFANGSSALDO]]*((ZinsSatz+$D$18)/ZahlungenProJahr),""))</f>
        <v/>
      </c>
      <c r="J317" s="21" t="str">
        <f ca="1">IF(ZahlungsZeitplan[[#This Row],['#]]&lt;&gt;"",IF(ZahlungsZeitplan[[#This Row],[Zahlungen (Plan)]]+ZahlungsZeitplan[[#This Row],[SONDERZAHLUNG]]&lt;=ZahlungsZeitplan[[#This Row],[ANFANGSSALDO]],ZahlungsZeitplan[[#This Row],[ANFANGSSALDO]]-ZahlungsZeitplan[[#This Row],[KAPITAL]],0),"")</f>
        <v/>
      </c>
      <c r="K317" s="21" t="str">
        <f ca="1">IF(ZahlungsZeitplan[[#This Row],['#]]&lt;&gt;"",SUM(INDEX(ZahlungsZeitplan[ZINSEN],1,1):ZahlungsZeitplan[[#This Row],[ZINSEN]]),"")</f>
        <v/>
      </c>
    </row>
    <row r="318" spans="2:11" x14ac:dyDescent="0.25">
      <c r="B318" s="19" t="str">
        <f ca="1">IF(DarlehenIstGut,IF(ROW()-ROW(ZahlungsZeitplan[[#Headers],['#]])&gt;PlanmäßigeAnzahlZahlungen,"",ROW()-ROW(ZahlungsZeitplan[[#Headers],['#]])),"")</f>
        <v/>
      </c>
      <c r="C318" s="20" t="str">
        <f ca="1">IF(ZahlungsZeitplan[[#This Row],['#]]&lt;&gt;"",EOMONTH(DarlehensAnfangsDatum,ROW(ZahlungsZeitplan[[#This Row],['#]])-ROW(ZahlungsZeitplan[[#Headers],['#]])-2)+DAY(DarlehensAnfangsDatum),"")</f>
        <v/>
      </c>
      <c r="D318" s="21" t="str">
        <f ca="1">IF(ZahlungsZeitplan[[#This Row],['#]]&lt;&gt;"",IF(ROW()-ROW(ZahlungsZeitplan[[#Headers],[ANFANGSSALDO]])=1,DarlehensBetrag,INDEX(ZahlungsZeitplan[ENDSALDO],ROW()-ROW(ZahlungsZeitplan[[#Headers],[ANFANGSSALDO]])-1)),"")</f>
        <v/>
      </c>
      <c r="E318" s="21" t="str">
        <f ca="1">IF(ZahlungsZeitplan[[#This Row],['#]]&lt;&gt;"",PlanmäßigeZahlung,"")</f>
        <v/>
      </c>
      <c r="F31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8" s="21" t="str">
        <f ca="1">IF(ZahlungsZeitplan[[#This Row],['#]]&lt;&gt;"",ZahlungsZeitplan[[#This Row],[GESAMTZAHLUNG]]-ZahlungsZeitplan[[#This Row],[ZINSEN]],"")</f>
        <v/>
      </c>
      <c r="I318" s="21" t="str">
        <f ca="1">IF(ZahlungsZeitplan[[#This Row],['#]]&lt;=($D$17*12),IF(ZahlungsZeitplan[[#This Row],['#]]&lt;&gt;"",ZahlungsZeitplan[[#This Row],[ANFANGSSALDO]]*(ZinsSatz/ZahlungenProJahr),""),IF(ZahlungsZeitplan[[#This Row],['#]]&lt;&gt;"",ZahlungsZeitplan[[#This Row],[ANFANGSSALDO]]*((ZinsSatz+$D$18)/ZahlungenProJahr),""))</f>
        <v/>
      </c>
      <c r="J318" s="21" t="str">
        <f ca="1">IF(ZahlungsZeitplan[[#This Row],['#]]&lt;&gt;"",IF(ZahlungsZeitplan[[#This Row],[Zahlungen (Plan)]]+ZahlungsZeitplan[[#This Row],[SONDERZAHLUNG]]&lt;=ZahlungsZeitplan[[#This Row],[ANFANGSSALDO]],ZahlungsZeitplan[[#This Row],[ANFANGSSALDO]]-ZahlungsZeitplan[[#This Row],[KAPITAL]],0),"")</f>
        <v/>
      </c>
      <c r="K318" s="21" t="str">
        <f ca="1">IF(ZahlungsZeitplan[[#This Row],['#]]&lt;&gt;"",SUM(INDEX(ZahlungsZeitplan[ZINSEN],1,1):ZahlungsZeitplan[[#This Row],[ZINSEN]]),"")</f>
        <v/>
      </c>
    </row>
    <row r="319" spans="2:11" x14ac:dyDescent="0.25">
      <c r="B319" s="19" t="str">
        <f ca="1">IF(DarlehenIstGut,IF(ROW()-ROW(ZahlungsZeitplan[[#Headers],['#]])&gt;PlanmäßigeAnzahlZahlungen,"",ROW()-ROW(ZahlungsZeitplan[[#Headers],['#]])),"")</f>
        <v/>
      </c>
      <c r="C319" s="20" t="str">
        <f ca="1">IF(ZahlungsZeitplan[[#This Row],['#]]&lt;&gt;"",EOMONTH(DarlehensAnfangsDatum,ROW(ZahlungsZeitplan[[#This Row],['#]])-ROW(ZahlungsZeitplan[[#Headers],['#]])-2)+DAY(DarlehensAnfangsDatum),"")</f>
        <v/>
      </c>
      <c r="D319" s="21" t="str">
        <f ca="1">IF(ZahlungsZeitplan[[#This Row],['#]]&lt;&gt;"",IF(ROW()-ROW(ZahlungsZeitplan[[#Headers],[ANFANGSSALDO]])=1,DarlehensBetrag,INDEX(ZahlungsZeitplan[ENDSALDO],ROW()-ROW(ZahlungsZeitplan[[#Headers],[ANFANGSSALDO]])-1)),"")</f>
        <v/>
      </c>
      <c r="E319" s="21" t="str">
        <f ca="1">IF(ZahlungsZeitplan[[#This Row],['#]]&lt;&gt;"",PlanmäßigeZahlung,"")</f>
        <v/>
      </c>
      <c r="F31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19" s="21" t="str">
        <f ca="1">IF(ZahlungsZeitplan[[#This Row],['#]]&lt;&gt;"",ZahlungsZeitplan[[#This Row],[GESAMTZAHLUNG]]-ZahlungsZeitplan[[#This Row],[ZINSEN]],"")</f>
        <v/>
      </c>
      <c r="I319" s="21" t="str">
        <f ca="1">IF(ZahlungsZeitplan[[#This Row],['#]]&lt;=($D$17*12),IF(ZahlungsZeitplan[[#This Row],['#]]&lt;&gt;"",ZahlungsZeitplan[[#This Row],[ANFANGSSALDO]]*(ZinsSatz/ZahlungenProJahr),""),IF(ZahlungsZeitplan[[#This Row],['#]]&lt;&gt;"",ZahlungsZeitplan[[#This Row],[ANFANGSSALDO]]*((ZinsSatz+$D$18)/ZahlungenProJahr),""))</f>
        <v/>
      </c>
      <c r="J319" s="21" t="str">
        <f ca="1">IF(ZahlungsZeitplan[[#This Row],['#]]&lt;&gt;"",IF(ZahlungsZeitplan[[#This Row],[Zahlungen (Plan)]]+ZahlungsZeitplan[[#This Row],[SONDERZAHLUNG]]&lt;=ZahlungsZeitplan[[#This Row],[ANFANGSSALDO]],ZahlungsZeitplan[[#This Row],[ANFANGSSALDO]]-ZahlungsZeitplan[[#This Row],[KAPITAL]],0),"")</f>
        <v/>
      </c>
      <c r="K319" s="21" t="str">
        <f ca="1">IF(ZahlungsZeitplan[[#This Row],['#]]&lt;&gt;"",SUM(INDEX(ZahlungsZeitplan[ZINSEN],1,1):ZahlungsZeitplan[[#This Row],[ZINSEN]]),"")</f>
        <v/>
      </c>
    </row>
    <row r="320" spans="2:11" x14ac:dyDescent="0.25">
      <c r="B320" s="19" t="str">
        <f ca="1">IF(DarlehenIstGut,IF(ROW()-ROW(ZahlungsZeitplan[[#Headers],['#]])&gt;PlanmäßigeAnzahlZahlungen,"",ROW()-ROW(ZahlungsZeitplan[[#Headers],['#]])),"")</f>
        <v/>
      </c>
      <c r="C320" s="20" t="str">
        <f ca="1">IF(ZahlungsZeitplan[[#This Row],['#]]&lt;&gt;"",EOMONTH(DarlehensAnfangsDatum,ROW(ZahlungsZeitplan[[#This Row],['#]])-ROW(ZahlungsZeitplan[[#Headers],['#]])-2)+DAY(DarlehensAnfangsDatum),"")</f>
        <v/>
      </c>
      <c r="D320" s="21" t="str">
        <f ca="1">IF(ZahlungsZeitplan[[#This Row],['#]]&lt;&gt;"",IF(ROW()-ROW(ZahlungsZeitplan[[#Headers],[ANFANGSSALDO]])=1,DarlehensBetrag,INDEX(ZahlungsZeitplan[ENDSALDO],ROW()-ROW(ZahlungsZeitplan[[#Headers],[ANFANGSSALDO]])-1)),"")</f>
        <v/>
      </c>
      <c r="E320" s="21" t="str">
        <f ca="1">IF(ZahlungsZeitplan[[#This Row],['#]]&lt;&gt;"",PlanmäßigeZahlung,"")</f>
        <v/>
      </c>
      <c r="F32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0" s="21" t="str">
        <f ca="1">IF(ZahlungsZeitplan[[#This Row],['#]]&lt;&gt;"",ZahlungsZeitplan[[#This Row],[GESAMTZAHLUNG]]-ZahlungsZeitplan[[#This Row],[ZINSEN]],"")</f>
        <v/>
      </c>
      <c r="I320" s="21" t="str">
        <f ca="1">IF(ZahlungsZeitplan[[#This Row],['#]]&lt;=($D$17*12),IF(ZahlungsZeitplan[[#This Row],['#]]&lt;&gt;"",ZahlungsZeitplan[[#This Row],[ANFANGSSALDO]]*(ZinsSatz/ZahlungenProJahr),""),IF(ZahlungsZeitplan[[#This Row],['#]]&lt;&gt;"",ZahlungsZeitplan[[#This Row],[ANFANGSSALDO]]*((ZinsSatz+$D$18)/ZahlungenProJahr),""))</f>
        <v/>
      </c>
      <c r="J320" s="21" t="str">
        <f ca="1">IF(ZahlungsZeitplan[[#This Row],['#]]&lt;&gt;"",IF(ZahlungsZeitplan[[#This Row],[Zahlungen (Plan)]]+ZahlungsZeitplan[[#This Row],[SONDERZAHLUNG]]&lt;=ZahlungsZeitplan[[#This Row],[ANFANGSSALDO]],ZahlungsZeitplan[[#This Row],[ANFANGSSALDO]]-ZahlungsZeitplan[[#This Row],[KAPITAL]],0),"")</f>
        <v/>
      </c>
      <c r="K320" s="21" t="str">
        <f ca="1">IF(ZahlungsZeitplan[[#This Row],['#]]&lt;&gt;"",SUM(INDEX(ZahlungsZeitplan[ZINSEN],1,1):ZahlungsZeitplan[[#This Row],[ZINSEN]]),"")</f>
        <v/>
      </c>
    </row>
    <row r="321" spans="2:11" x14ac:dyDescent="0.25">
      <c r="B321" s="19" t="str">
        <f ca="1">IF(DarlehenIstGut,IF(ROW()-ROW(ZahlungsZeitplan[[#Headers],['#]])&gt;PlanmäßigeAnzahlZahlungen,"",ROW()-ROW(ZahlungsZeitplan[[#Headers],['#]])),"")</f>
        <v/>
      </c>
      <c r="C321" s="20" t="str">
        <f ca="1">IF(ZahlungsZeitplan[[#This Row],['#]]&lt;&gt;"",EOMONTH(DarlehensAnfangsDatum,ROW(ZahlungsZeitplan[[#This Row],['#]])-ROW(ZahlungsZeitplan[[#Headers],['#]])-2)+DAY(DarlehensAnfangsDatum),"")</f>
        <v/>
      </c>
      <c r="D321" s="21" t="str">
        <f ca="1">IF(ZahlungsZeitplan[[#This Row],['#]]&lt;&gt;"",IF(ROW()-ROW(ZahlungsZeitplan[[#Headers],[ANFANGSSALDO]])=1,DarlehensBetrag,INDEX(ZahlungsZeitplan[ENDSALDO],ROW()-ROW(ZahlungsZeitplan[[#Headers],[ANFANGSSALDO]])-1)),"")</f>
        <v/>
      </c>
      <c r="E321" s="21" t="str">
        <f ca="1">IF(ZahlungsZeitplan[[#This Row],['#]]&lt;&gt;"",PlanmäßigeZahlung,"")</f>
        <v/>
      </c>
      <c r="F32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1" s="21" t="str">
        <f ca="1">IF(ZahlungsZeitplan[[#This Row],['#]]&lt;&gt;"",ZahlungsZeitplan[[#This Row],[GESAMTZAHLUNG]]-ZahlungsZeitplan[[#This Row],[ZINSEN]],"")</f>
        <v/>
      </c>
      <c r="I321" s="21" t="str">
        <f ca="1">IF(ZahlungsZeitplan[[#This Row],['#]]&lt;=($D$17*12),IF(ZahlungsZeitplan[[#This Row],['#]]&lt;&gt;"",ZahlungsZeitplan[[#This Row],[ANFANGSSALDO]]*(ZinsSatz/ZahlungenProJahr),""),IF(ZahlungsZeitplan[[#This Row],['#]]&lt;&gt;"",ZahlungsZeitplan[[#This Row],[ANFANGSSALDO]]*((ZinsSatz+$D$18)/ZahlungenProJahr),""))</f>
        <v/>
      </c>
      <c r="J321" s="21" t="str">
        <f ca="1">IF(ZahlungsZeitplan[[#This Row],['#]]&lt;&gt;"",IF(ZahlungsZeitplan[[#This Row],[Zahlungen (Plan)]]+ZahlungsZeitplan[[#This Row],[SONDERZAHLUNG]]&lt;=ZahlungsZeitplan[[#This Row],[ANFANGSSALDO]],ZahlungsZeitplan[[#This Row],[ANFANGSSALDO]]-ZahlungsZeitplan[[#This Row],[KAPITAL]],0),"")</f>
        <v/>
      </c>
      <c r="K321" s="21" t="str">
        <f ca="1">IF(ZahlungsZeitplan[[#This Row],['#]]&lt;&gt;"",SUM(INDEX(ZahlungsZeitplan[ZINSEN],1,1):ZahlungsZeitplan[[#This Row],[ZINSEN]]),"")</f>
        <v/>
      </c>
    </row>
    <row r="322" spans="2:11" x14ac:dyDescent="0.25">
      <c r="B322" s="19" t="str">
        <f ca="1">IF(DarlehenIstGut,IF(ROW()-ROW(ZahlungsZeitplan[[#Headers],['#]])&gt;PlanmäßigeAnzahlZahlungen,"",ROW()-ROW(ZahlungsZeitplan[[#Headers],['#]])),"")</f>
        <v/>
      </c>
      <c r="C322" s="20" t="str">
        <f ca="1">IF(ZahlungsZeitplan[[#This Row],['#]]&lt;&gt;"",EOMONTH(DarlehensAnfangsDatum,ROW(ZahlungsZeitplan[[#This Row],['#]])-ROW(ZahlungsZeitplan[[#Headers],['#]])-2)+DAY(DarlehensAnfangsDatum),"")</f>
        <v/>
      </c>
      <c r="D322" s="21" t="str">
        <f ca="1">IF(ZahlungsZeitplan[[#This Row],['#]]&lt;&gt;"",IF(ROW()-ROW(ZahlungsZeitplan[[#Headers],[ANFANGSSALDO]])=1,DarlehensBetrag,INDEX(ZahlungsZeitplan[ENDSALDO],ROW()-ROW(ZahlungsZeitplan[[#Headers],[ANFANGSSALDO]])-1)),"")</f>
        <v/>
      </c>
      <c r="E322" s="21" t="str">
        <f ca="1">IF(ZahlungsZeitplan[[#This Row],['#]]&lt;&gt;"",PlanmäßigeZahlung,"")</f>
        <v/>
      </c>
      <c r="F32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2" s="21" t="str">
        <f ca="1">IF(ZahlungsZeitplan[[#This Row],['#]]&lt;&gt;"",ZahlungsZeitplan[[#This Row],[GESAMTZAHLUNG]]-ZahlungsZeitplan[[#This Row],[ZINSEN]],"")</f>
        <v/>
      </c>
      <c r="I322" s="21" t="str">
        <f ca="1">IF(ZahlungsZeitplan[[#This Row],['#]]&lt;=($D$17*12),IF(ZahlungsZeitplan[[#This Row],['#]]&lt;&gt;"",ZahlungsZeitplan[[#This Row],[ANFANGSSALDO]]*(ZinsSatz/ZahlungenProJahr),""),IF(ZahlungsZeitplan[[#This Row],['#]]&lt;&gt;"",ZahlungsZeitplan[[#This Row],[ANFANGSSALDO]]*((ZinsSatz+$D$18)/ZahlungenProJahr),""))</f>
        <v/>
      </c>
      <c r="J322" s="21" t="str">
        <f ca="1">IF(ZahlungsZeitplan[[#This Row],['#]]&lt;&gt;"",IF(ZahlungsZeitplan[[#This Row],[Zahlungen (Plan)]]+ZahlungsZeitplan[[#This Row],[SONDERZAHLUNG]]&lt;=ZahlungsZeitplan[[#This Row],[ANFANGSSALDO]],ZahlungsZeitplan[[#This Row],[ANFANGSSALDO]]-ZahlungsZeitplan[[#This Row],[KAPITAL]],0),"")</f>
        <v/>
      </c>
      <c r="K322" s="21" t="str">
        <f ca="1">IF(ZahlungsZeitplan[[#This Row],['#]]&lt;&gt;"",SUM(INDEX(ZahlungsZeitplan[ZINSEN],1,1):ZahlungsZeitplan[[#This Row],[ZINSEN]]),"")</f>
        <v/>
      </c>
    </row>
    <row r="323" spans="2:11" x14ac:dyDescent="0.25">
      <c r="B323" s="19" t="str">
        <f ca="1">IF(DarlehenIstGut,IF(ROW()-ROW(ZahlungsZeitplan[[#Headers],['#]])&gt;PlanmäßigeAnzahlZahlungen,"",ROW()-ROW(ZahlungsZeitplan[[#Headers],['#]])),"")</f>
        <v/>
      </c>
      <c r="C323" s="20" t="str">
        <f ca="1">IF(ZahlungsZeitplan[[#This Row],['#]]&lt;&gt;"",EOMONTH(DarlehensAnfangsDatum,ROW(ZahlungsZeitplan[[#This Row],['#]])-ROW(ZahlungsZeitplan[[#Headers],['#]])-2)+DAY(DarlehensAnfangsDatum),"")</f>
        <v/>
      </c>
      <c r="D323" s="21" t="str">
        <f ca="1">IF(ZahlungsZeitplan[[#This Row],['#]]&lt;&gt;"",IF(ROW()-ROW(ZahlungsZeitplan[[#Headers],[ANFANGSSALDO]])=1,DarlehensBetrag,INDEX(ZahlungsZeitplan[ENDSALDO],ROW()-ROW(ZahlungsZeitplan[[#Headers],[ANFANGSSALDO]])-1)),"")</f>
        <v/>
      </c>
      <c r="E323" s="21" t="str">
        <f ca="1">IF(ZahlungsZeitplan[[#This Row],['#]]&lt;&gt;"",PlanmäßigeZahlung,"")</f>
        <v/>
      </c>
      <c r="F32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3" s="21" t="str">
        <f ca="1">IF(ZahlungsZeitplan[[#This Row],['#]]&lt;&gt;"",ZahlungsZeitplan[[#This Row],[GESAMTZAHLUNG]]-ZahlungsZeitplan[[#This Row],[ZINSEN]],"")</f>
        <v/>
      </c>
      <c r="I323" s="21" t="str">
        <f ca="1">IF(ZahlungsZeitplan[[#This Row],['#]]&lt;=($D$17*12),IF(ZahlungsZeitplan[[#This Row],['#]]&lt;&gt;"",ZahlungsZeitplan[[#This Row],[ANFANGSSALDO]]*(ZinsSatz/ZahlungenProJahr),""),IF(ZahlungsZeitplan[[#This Row],['#]]&lt;&gt;"",ZahlungsZeitplan[[#This Row],[ANFANGSSALDO]]*((ZinsSatz+$D$18)/ZahlungenProJahr),""))</f>
        <v/>
      </c>
      <c r="J323" s="21" t="str">
        <f ca="1">IF(ZahlungsZeitplan[[#This Row],['#]]&lt;&gt;"",IF(ZahlungsZeitplan[[#This Row],[Zahlungen (Plan)]]+ZahlungsZeitplan[[#This Row],[SONDERZAHLUNG]]&lt;=ZahlungsZeitplan[[#This Row],[ANFANGSSALDO]],ZahlungsZeitplan[[#This Row],[ANFANGSSALDO]]-ZahlungsZeitplan[[#This Row],[KAPITAL]],0),"")</f>
        <v/>
      </c>
      <c r="K323" s="21" t="str">
        <f ca="1">IF(ZahlungsZeitplan[[#This Row],['#]]&lt;&gt;"",SUM(INDEX(ZahlungsZeitplan[ZINSEN],1,1):ZahlungsZeitplan[[#This Row],[ZINSEN]]),"")</f>
        <v/>
      </c>
    </row>
    <row r="324" spans="2:11" x14ac:dyDescent="0.25">
      <c r="B324" s="19" t="str">
        <f ca="1">IF(DarlehenIstGut,IF(ROW()-ROW(ZahlungsZeitplan[[#Headers],['#]])&gt;PlanmäßigeAnzahlZahlungen,"",ROW()-ROW(ZahlungsZeitplan[[#Headers],['#]])),"")</f>
        <v/>
      </c>
      <c r="C324" s="20" t="str">
        <f ca="1">IF(ZahlungsZeitplan[[#This Row],['#]]&lt;&gt;"",EOMONTH(DarlehensAnfangsDatum,ROW(ZahlungsZeitplan[[#This Row],['#]])-ROW(ZahlungsZeitplan[[#Headers],['#]])-2)+DAY(DarlehensAnfangsDatum),"")</f>
        <v/>
      </c>
      <c r="D324" s="21" t="str">
        <f ca="1">IF(ZahlungsZeitplan[[#This Row],['#]]&lt;&gt;"",IF(ROW()-ROW(ZahlungsZeitplan[[#Headers],[ANFANGSSALDO]])=1,DarlehensBetrag,INDEX(ZahlungsZeitplan[ENDSALDO],ROW()-ROW(ZahlungsZeitplan[[#Headers],[ANFANGSSALDO]])-1)),"")</f>
        <v/>
      </c>
      <c r="E324" s="21" t="str">
        <f ca="1">IF(ZahlungsZeitplan[[#This Row],['#]]&lt;&gt;"",PlanmäßigeZahlung,"")</f>
        <v/>
      </c>
      <c r="F32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4" s="21" t="str">
        <f ca="1">IF(ZahlungsZeitplan[[#This Row],['#]]&lt;&gt;"",ZahlungsZeitplan[[#This Row],[GESAMTZAHLUNG]]-ZahlungsZeitplan[[#This Row],[ZINSEN]],"")</f>
        <v/>
      </c>
      <c r="I324" s="21" t="str">
        <f ca="1">IF(ZahlungsZeitplan[[#This Row],['#]]&lt;=($D$17*12),IF(ZahlungsZeitplan[[#This Row],['#]]&lt;&gt;"",ZahlungsZeitplan[[#This Row],[ANFANGSSALDO]]*(ZinsSatz/ZahlungenProJahr),""),IF(ZahlungsZeitplan[[#This Row],['#]]&lt;&gt;"",ZahlungsZeitplan[[#This Row],[ANFANGSSALDO]]*((ZinsSatz+$D$18)/ZahlungenProJahr),""))</f>
        <v/>
      </c>
      <c r="J324" s="21" t="str">
        <f ca="1">IF(ZahlungsZeitplan[[#This Row],['#]]&lt;&gt;"",IF(ZahlungsZeitplan[[#This Row],[Zahlungen (Plan)]]+ZahlungsZeitplan[[#This Row],[SONDERZAHLUNG]]&lt;=ZahlungsZeitplan[[#This Row],[ANFANGSSALDO]],ZahlungsZeitplan[[#This Row],[ANFANGSSALDO]]-ZahlungsZeitplan[[#This Row],[KAPITAL]],0),"")</f>
        <v/>
      </c>
      <c r="K324" s="21" t="str">
        <f ca="1">IF(ZahlungsZeitplan[[#This Row],['#]]&lt;&gt;"",SUM(INDEX(ZahlungsZeitplan[ZINSEN],1,1):ZahlungsZeitplan[[#This Row],[ZINSEN]]),"")</f>
        <v/>
      </c>
    </row>
    <row r="325" spans="2:11" x14ac:dyDescent="0.25">
      <c r="B325" s="19" t="str">
        <f ca="1">IF(DarlehenIstGut,IF(ROW()-ROW(ZahlungsZeitplan[[#Headers],['#]])&gt;PlanmäßigeAnzahlZahlungen,"",ROW()-ROW(ZahlungsZeitplan[[#Headers],['#]])),"")</f>
        <v/>
      </c>
      <c r="C325" s="20" t="str">
        <f ca="1">IF(ZahlungsZeitplan[[#This Row],['#]]&lt;&gt;"",EOMONTH(DarlehensAnfangsDatum,ROW(ZahlungsZeitplan[[#This Row],['#]])-ROW(ZahlungsZeitplan[[#Headers],['#]])-2)+DAY(DarlehensAnfangsDatum),"")</f>
        <v/>
      </c>
      <c r="D325" s="21" t="str">
        <f ca="1">IF(ZahlungsZeitplan[[#This Row],['#]]&lt;&gt;"",IF(ROW()-ROW(ZahlungsZeitplan[[#Headers],[ANFANGSSALDO]])=1,DarlehensBetrag,INDEX(ZahlungsZeitplan[ENDSALDO],ROW()-ROW(ZahlungsZeitplan[[#Headers],[ANFANGSSALDO]])-1)),"")</f>
        <v/>
      </c>
      <c r="E325" s="21" t="str">
        <f ca="1">IF(ZahlungsZeitplan[[#This Row],['#]]&lt;&gt;"",PlanmäßigeZahlung,"")</f>
        <v/>
      </c>
      <c r="F32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5" s="21" t="str">
        <f ca="1">IF(ZahlungsZeitplan[[#This Row],['#]]&lt;&gt;"",ZahlungsZeitplan[[#This Row],[GESAMTZAHLUNG]]-ZahlungsZeitplan[[#This Row],[ZINSEN]],"")</f>
        <v/>
      </c>
      <c r="I325" s="21" t="str">
        <f ca="1">IF(ZahlungsZeitplan[[#This Row],['#]]&lt;=($D$17*12),IF(ZahlungsZeitplan[[#This Row],['#]]&lt;&gt;"",ZahlungsZeitplan[[#This Row],[ANFANGSSALDO]]*(ZinsSatz/ZahlungenProJahr),""),IF(ZahlungsZeitplan[[#This Row],['#]]&lt;&gt;"",ZahlungsZeitplan[[#This Row],[ANFANGSSALDO]]*((ZinsSatz+$D$18)/ZahlungenProJahr),""))</f>
        <v/>
      </c>
      <c r="J325" s="21" t="str">
        <f ca="1">IF(ZahlungsZeitplan[[#This Row],['#]]&lt;&gt;"",IF(ZahlungsZeitplan[[#This Row],[Zahlungen (Plan)]]+ZahlungsZeitplan[[#This Row],[SONDERZAHLUNG]]&lt;=ZahlungsZeitplan[[#This Row],[ANFANGSSALDO]],ZahlungsZeitplan[[#This Row],[ANFANGSSALDO]]-ZahlungsZeitplan[[#This Row],[KAPITAL]],0),"")</f>
        <v/>
      </c>
      <c r="K325" s="21" t="str">
        <f ca="1">IF(ZahlungsZeitplan[[#This Row],['#]]&lt;&gt;"",SUM(INDEX(ZahlungsZeitplan[ZINSEN],1,1):ZahlungsZeitplan[[#This Row],[ZINSEN]]),"")</f>
        <v/>
      </c>
    </row>
    <row r="326" spans="2:11" x14ac:dyDescent="0.25">
      <c r="B326" s="19" t="str">
        <f ca="1">IF(DarlehenIstGut,IF(ROW()-ROW(ZahlungsZeitplan[[#Headers],['#]])&gt;PlanmäßigeAnzahlZahlungen,"",ROW()-ROW(ZahlungsZeitplan[[#Headers],['#]])),"")</f>
        <v/>
      </c>
      <c r="C326" s="20" t="str">
        <f ca="1">IF(ZahlungsZeitplan[[#This Row],['#]]&lt;&gt;"",EOMONTH(DarlehensAnfangsDatum,ROW(ZahlungsZeitplan[[#This Row],['#]])-ROW(ZahlungsZeitplan[[#Headers],['#]])-2)+DAY(DarlehensAnfangsDatum),"")</f>
        <v/>
      </c>
      <c r="D326" s="21" t="str">
        <f ca="1">IF(ZahlungsZeitplan[[#This Row],['#]]&lt;&gt;"",IF(ROW()-ROW(ZahlungsZeitplan[[#Headers],[ANFANGSSALDO]])=1,DarlehensBetrag,INDEX(ZahlungsZeitplan[ENDSALDO],ROW()-ROW(ZahlungsZeitplan[[#Headers],[ANFANGSSALDO]])-1)),"")</f>
        <v/>
      </c>
      <c r="E326" s="21" t="str">
        <f ca="1">IF(ZahlungsZeitplan[[#This Row],['#]]&lt;&gt;"",PlanmäßigeZahlung,"")</f>
        <v/>
      </c>
      <c r="F32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6" s="21" t="str">
        <f ca="1">IF(ZahlungsZeitplan[[#This Row],['#]]&lt;&gt;"",ZahlungsZeitplan[[#This Row],[GESAMTZAHLUNG]]-ZahlungsZeitplan[[#This Row],[ZINSEN]],"")</f>
        <v/>
      </c>
      <c r="I326" s="21" t="str">
        <f ca="1">IF(ZahlungsZeitplan[[#This Row],['#]]&lt;=($D$17*12),IF(ZahlungsZeitplan[[#This Row],['#]]&lt;&gt;"",ZahlungsZeitplan[[#This Row],[ANFANGSSALDO]]*(ZinsSatz/ZahlungenProJahr),""),IF(ZahlungsZeitplan[[#This Row],['#]]&lt;&gt;"",ZahlungsZeitplan[[#This Row],[ANFANGSSALDO]]*((ZinsSatz+$D$18)/ZahlungenProJahr),""))</f>
        <v/>
      </c>
      <c r="J326" s="21" t="str">
        <f ca="1">IF(ZahlungsZeitplan[[#This Row],['#]]&lt;&gt;"",IF(ZahlungsZeitplan[[#This Row],[Zahlungen (Plan)]]+ZahlungsZeitplan[[#This Row],[SONDERZAHLUNG]]&lt;=ZahlungsZeitplan[[#This Row],[ANFANGSSALDO]],ZahlungsZeitplan[[#This Row],[ANFANGSSALDO]]-ZahlungsZeitplan[[#This Row],[KAPITAL]],0),"")</f>
        <v/>
      </c>
      <c r="K326" s="21" t="str">
        <f ca="1">IF(ZahlungsZeitplan[[#This Row],['#]]&lt;&gt;"",SUM(INDEX(ZahlungsZeitplan[ZINSEN],1,1):ZahlungsZeitplan[[#This Row],[ZINSEN]]),"")</f>
        <v/>
      </c>
    </row>
    <row r="327" spans="2:11" x14ac:dyDescent="0.25">
      <c r="B327" s="19" t="str">
        <f ca="1">IF(DarlehenIstGut,IF(ROW()-ROW(ZahlungsZeitplan[[#Headers],['#]])&gt;PlanmäßigeAnzahlZahlungen,"",ROW()-ROW(ZahlungsZeitplan[[#Headers],['#]])),"")</f>
        <v/>
      </c>
      <c r="C327" s="20" t="str">
        <f ca="1">IF(ZahlungsZeitplan[[#This Row],['#]]&lt;&gt;"",EOMONTH(DarlehensAnfangsDatum,ROW(ZahlungsZeitplan[[#This Row],['#]])-ROW(ZahlungsZeitplan[[#Headers],['#]])-2)+DAY(DarlehensAnfangsDatum),"")</f>
        <v/>
      </c>
      <c r="D327" s="21" t="str">
        <f ca="1">IF(ZahlungsZeitplan[[#This Row],['#]]&lt;&gt;"",IF(ROW()-ROW(ZahlungsZeitplan[[#Headers],[ANFANGSSALDO]])=1,DarlehensBetrag,INDEX(ZahlungsZeitplan[ENDSALDO],ROW()-ROW(ZahlungsZeitplan[[#Headers],[ANFANGSSALDO]])-1)),"")</f>
        <v/>
      </c>
      <c r="E327" s="21" t="str">
        <f ca="1">IF(ZahlungsZeitplan[[#This Row],['#]]&lt;&gt;"",PlanmäßigeZahlung,"")</f>
        <v/>
      </c>
      <c r="F32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7" s="21" t="str">
        <f ca="1">IF(ZahlungsZeitplan[[#This Row],['#]]&lt;&gt;"",ZahlungsZeitplan[[#This Row],[GESAMTZAHLUNG]]-ZahlungsZeitplan[[#This Row],[ZINSEN]],"")</f>
        <v/>
      </c>
      <c r="I327" s="21" t="str">
        <f ca="1">IF(ZahlungsZeitplan[[#This Row],['#]]&lt;=($D$17*12),IF(ZahlungsZeitplan[[#This Row],['#]]&lt;&gt;"",ZahlungsZeitplan[[#This Row],[ANFANGSSALDO]]*(ZinsSatz/ZahlungenProJahr),""),IF(ZahlungsZeitplan[[#This Row],['#]]&lt;&gt;"",ZahlungsZeitplan[[#This Row],[ANFANGSSALDO]]*((ZinsSatz+$D$18)/ZahlungenProJahr),""))</f>
        <v/>
      </c>
      <c r="J327" s="21" t="str">
        <f ca="1">IF(ZahlungsZeitplan[[#This Row],['#]]&lt;&gt;"",IF(ZahlungsZeitplan[[#This Row],[Zahlungen (Plan)]]+ZahlungsZeitplan[[#This Row],[SONDERZAHLUNG]]&lt;=ZahlungsZeitplan[[#This Row],[ANFANGSSALDO]],ZahlungsZeitplan[[#This Row],[ANFANGSSALDO]]-ZahlungsZeitplan[[#This Row],[KAPITAL]],0),"")</f>
        <v/>
      </c>
      <c r="K327" s="21" t="str">
        <f ca="1">IF(ZahlungsZeitplan[[#This Row],['#]]&lt;&gt;"",SUM(INDEX(ZahlungsZeitplan[ZINSEN],1,1):ZahlungsZeitplan[[#This Row],[ZINSEN]]),"")</f>
        <v/>
      </c>
    </row>
    <row r="328" spans="2:11" x14ac:dyDescent="0.25">
      <c r="B328" s="19" t="str">
        <f ca="1">IF(DarlehenIstGut,IF(ROW()-ROW(ZahlungsZeitplan[[#Headers],['#]])&gt;PlanmäßigeAnzahlZahlungen,"",ROW()-ROW(ZahlungsZeitplan[[#Headers],['#]])),"")</f>
        <v/>
      </c>
      <c r="C328" s="20" t="str">
        <f ca="1">IF(ZahlungsZeitplan[[#This Row],['#]]&lt;&gt;"",EOMONTH(DarlehensAnfangsDatum,ROW(ZahlungsZeitplan[[#This Row],['#]])-ROW(ZahlungsZeitplan[[#Headers],['#]])-2)+DAY(DarlehensAnfangsDatum),"")</f>
        <v/>
      </c>
      <c r="D328" s="21" t="str">
        <f ca="1">IF(ZahlungsZeitplan[[#This Row],['#]]&lt;&gt;"",IF(ROW()-ROW(ZahlungsZeitplan[[#Headers],[ANFANGSSALDO]])=1,DarlehensBetrag,INDEX(ZahlungsZeitplan[ENDSALDO],ROW()-ROW(ZahlungsZeitplan[[#Headers],[ANFANGSSALDO]])-1)),"")</f>
        <v/>
      </c>
      <c r="E328" s="21" t="str">
        <f ca="1">IF(ZahlungsZeitplan[[#This Row],['#]]&lt;&gt;"",PlanmäßigeZahlung,"")</f>
        <v/>
      </c>
      <c r="F32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8" s="21" t="str">
        <f ca="1">IF(ZahlungsZeitplan[[#This Row],['#]]&lt;&gt;"",ZahlungsZeitplan[[#This Row],[GESAMTZAHLUNG]]-ZahlungsZeitplan[[#This Row],[ZINSEN]],"")</f>
        <v/>
      </c>
      <c r="I328" s="21" t="str">
        <f ca="1">IF(ZahlungsZeitplan[[#This Row],['#]]&lt;=($D$17*12),IF(ZahlungsZeitplan[[#This Row],['#]]&lt;&gt;"",ZahlungsZeitplan[[#This Row],[ANFANGSSALDO]]*(ZinsSatz/ZahlungenProJahr),""),IF(ZahlungsZeitplan[[#This Row],['#]]&lt;&gt;"",ZahlungsZeitplan[[#This Row],[ANFANGSSALDO]]*((ZinsSatz+$D$18)/ZahlungenProJahr),""))</f>
        <v/>
      </c>
      <c r="J328" s="21" t="str">
        <f ca="1">IF(ZahlungsZeitplan[[#This Row],['#]]&lt;&gt;"",IF(ZahlungsZeitplan[[#This Row],[Zahlungen (Plan)]]+ZahlungsZeitplan[[#This Row],[SONDERZAHLUNG]]&lt;=ZahlungsZeitplan[[#This Row],[ANFANGSSALDO]],ZahlungsZeitplan[[#This Row],[ANFANGSSALDO]]-ZahlungsZeitplan[[#This Row],[KAPITAL]],0),"")</f>
        <v/>
      </c>
      <c r="K328" s="21" t="str">
        <f ca="1">IF(ZahlungsZeitplan[[#This Row],['#]]&lt;&gt;"",SUM(INDEX(ZahlungsZeitplan[ZINSEN],1,1):ZahlungsZeitplan[[#This Row],[ZINSEN]]),"")</f>
        <v/>
      </c>
    </row>
    <row r="329" spans="2:11" x14ac:dyDescent="0.25">
      <c r="B329" s="19" t="str">
        <f ca="1">IF(DarlehenIstGut,IF(ROW()-ROW(ZahlungsZeitplan[[#Headers],['#]])&gt;PlanmäßigeAnzahlZahlungen,"",ROW()-ROW(ZahlungsZeitplan[[#Headers],['#]])),"")</f>
        <v/>
      </c>
      <c r="C329" s="20" t="str">
        <f ca="1">IF(ZahlungsZeitplan[[#This Row],['#]]&lt;&gt;"",EOMONTH(DarlehensAnfangsDatum,ROW(ZahlungsZeitplan[[#This Row],['#]])-ROW(ZahlungsZeitplan[[#Headers],['#]])-2)+DAY(DarlehensAnfangsDatum),"")</f>
        <v/>
      </c>
      <c r="D329" s="21" t="str">
        <f ca="1">IF(ZahlungsZeitplan[[#This Row],['#]]&lt;&gt;"",IF(ROW()-ROW(ZahlungsZeitplan[[#Headers],[ANFANGSSALDO]])=1,DarlehensBetrag,INDEX(ZahlungsZeitplan[ENDSALDO],ROW()-ROW(ZahlungsZeitplan[[#Headers],[ANFANGSSALDO]])-1)),"")</f>
        <v/>
      </c>
      <c r="E329" s="21" t="str">
        <f ca="1">IF(ZahlungsZeitplan[[#This Row],['#]]&lt;&gt;"",PlanmäßigeZahlung,"")</f>
        <v/>
      </c>
      <c r="F32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29" s="21" t="str">
        <f ca="1">IF(ZahlungsZeitplan[[#This Row],['#]]&lt;&gt;"",ZahlungsZeitplan[[#This Row],[GESAMTZAHLUNG]]-ZahlungsZeitplan[[#This Row],[ZINSEN]],"")</f>
        <v/>
      </c>
      <c r="I329" s="21" t="str">
        <f ca="1">IF(ZahlungsZeitplan[[#This Row],['#]]&lt;=($D$17*12),IF(ZahlungsZeitplan[[#This Row],['#]]&lt;&gt;"",ZahlungsZeitplan[[#This Row],[ANFANGSSALDO]]*(ZinsSatz/ZahlungenProJahr),""),IF(ZahlungsZeitplan[[#This Row],['#]]&lt;&gt;"",ZahlungsZeitplan[[#This Row],[ANFANGSSALDO]]*((ZinsSatz+$D$18)/ZahlungenProJahr),""))</f>
        <v/>
      </c>
      <c r="J329" s="21" t="str">
        <f ca="1">IF(ZahlungsZeitplan[[#This Row],['#]]&lt;&gt;"",IF(ZahlungsZeitplan[[#This Row],[Zahlungen (Plan)]]+ZahlungsZeitplan[[#This Row],[SONDERZAHLUNG]]&lt;=ZahlungsZeitplan[[#This Row],[ANFANGSSALDO]],ZahlungsZeitplan[[#This Row],[ANFANGSSALDO]]-ZahlungsZeitplan[[#This Row],[KAPITAL]],0),"")</f>
        <v/>
      </c>
      <c r="K329" s="21" t="str">
        <f ca="1">IF(ZahlungsZeitplan[[#This Row],['#]]&lt;&gt;"",SUM(INDEX(ZahlungsZeitplan[ZINSEN],1,1):ZahlungsZeitplan[[#This Row],[ZINSEN]]),"")</f>
        <v/>
      </c>
    </row>
    <row r="330" spans="2:11" x14ac:dyDescent="0.25">
      <c r="B330" s="19" t="str">
        <f ca="1">IF(DarlehenIstGut,IF(ROW()-ROW(ZahlungsZeitplan[[#Headers],['#]])&gt;PlanmäßigeAnzahlZahlungen,"",ROW()-ROW(ZahlungsZeitplan[[#Headers],['#]])),"")</f>
        <v/>
      </c>
      <c r="C330" s="20" t="str">
        <f ca="1">IF(ZahlungsZeitplan[[#This Row],['#]]&lt;&gt;"",EOMONTH(DarlehensAnfangsDatum,ROW(ZahlungsZeitplan[[#This Row],['#]])-ROW(ZahlungsZeitplan[[#Headers],['#]])-2)+DAY(DarlehensAnfangsDatum),"")</f>
        <v/>
      </c>
      <c r="D330" s="21" t="str">
        <f ca="1">IF(ZahlungsZeitplan[[#This Row],['#]]&lt;&gt;"",IF(ROW()-ROW(ZahlungsZeitplan[[#Headers],[ANFANGSSALDO]])=1,DarlehensBetrag,INDEX(ZahlungsZeitplan[ENDSALDO],ROW()-ROW(ZahlungsZeitplan[[#Headers],[ANFANGSSALDO]])-1)),"")</f>
        <v/>
      </c>
      <c r="E330" s="21" t="str">
        <f ca="1">IF(ZahlungsZeitplan[[#This Row],['#]]&lt;&gt;"",PlanmäßigeZahlung,"")</f>
        <v/>
      </c>
      <c r="F33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0" s="21" t="str">
        <f ca="1">IF(ZahlungsZeitplan[[#This Row],['#]]&lt;&gt;"",ZahlungsZeitplan[[#This Row],[GESAMTZAHLUNG]]-ZahlungsZeitplan[[#This Row],[ZINSEN]],"")</f>
        <v/>
      </c>
      <c r="I330" s="21" t="str">
        <f ca="1">IF(ZahlungsZeitplan[[#This Row],['#]]&lt;=($D$17*12),IF(ZahlungsZeitplan[[#This Row],['#]]&lt;&gt;"",ZahlungsZeitplan[[#This Row],[ANFANGSSALDO]]*(ZinsSatz/ZahlungenProJahr),""),IF(ZahlungsZeitplan[[#This Row],['#]]&lt;&gt;"",ZahlungsZeitplan[[#This Row],[ANFANGSSALDO]]*((ZinsSatz+$D$18)/ZahlungenProJahr),""))</f>
        <v/>
      </c>
      <c r="J330" s="21" t="str">
        <f ca="1">IF(ZahlungsZeitplan[[#This Row],['#]]&lt;&gt;"",IF(ZahlungsZeitplan[[#This Row],[Zahlungen (Plan)]]+ZahlungsZeitplan[[#This Row],[SONDERZAHLUNG]]&lt;=ZahlungsZeitplan[[#This Row],[ANFANGSSALDO]],ZahlungsZeitplan[[#This Row],[ANFANGSSALDO]]-ZahlungsZeitplan[[#This Row],[KAPITAL]],0),"")</f>
        <v/>
      </c>
      <c r="K330" s="21" t="str">
        <f ca="1">IF(ZahlungsZeitplan[[#This Row],['#]]&lt;&gt;"",SUM(INDEX(ZahlungsZeitplan[ZINSEN],1,1):ZahlungsZeitplan[[#This Row],[ZINSEN]]),"")</f>
        <v/>
      </c>
    </row>
    <row r="331" spans="2:11" x14ac:dyDescent="0.25">
      <c r="B331" s="19" t="str">
        <f ca="1">IF(DarlehenIstGut,IF(ROW()-ROW(ZahlungsZeitplan[[#Headers],['#]])&gt;PlanmäßigeAnzahlZahlungen,"",ROW()-ROW(ZahlungsZeitplan[[#Headers],['#]])),"")</f>
        <v/>
      </c>
      <c r="C331" s="20" t="str">
        <f ca="1">IF(ZahlungsZeitplan[[#This Row],['#]]&lt;&gt;"",EOMONTH(DarlehensAnfangsDatum,ROW(ZahlungsZeitplan[[#This Row],['#]])-ROW(ZahlungsZeitplan[[#Headers],['#]])-2)+DAY(DarlehensAnfangsDatum),"")</f>
        <v/>
      </c>
      <c r="D331" s="21" t="str">
        <f ca="1">IF(ZahlungsZeitplan[[#This Row],['#]]&lt;&gt;"",IF(ROW()-ROW(ZahlungsZeitplan[[#Headers],[ANFANGSSALDO]])=1,DarlehensBetrag,INDEX(ZahlungsZeitplan[ENDSALDO],ROW()-ROW(ZahlungsZeitplan[[#Headers],[ANFANGSSALDO]])-1)),"")</f>
        <v/>
      </c>
      <c r="E331" s="21" t="str">
        <f ca="1">IF(ZahlungsZeitplan[[#This Row],['#]]&lt;&gt;"",PlanmäßigeZahlung,"")</f>
        <v/>
      </c>
      <c r="F33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1" s="21" t="str">
        <f ca="1">IF(ZahlungsZeitplan[[#This Row],['#]]&lt;&gt;"",ZahlungsZeitplan[[#This Row],[GESAMTZAHLUNG]]-ZahlungsZeitplan[[#This Row],[ZINSEN]],"")</f>
        <v/>
      </c>
      <c r="I331" s="21" t="str">
        <f ca="1">IF(ZahlungsZeitplan[[#This Row],['#]]&lt;=($D$17*12),IF(ZahlungsZeitplan[[#This Row],['#]]&lt;&gt;"",ZahlungsZeitplan[[#This Row],[ANFANGSSALDO]]*(ZinsSatz/ZahlungenProJahr),""),IF(ZahlungsZeitplan[[#This Row],['#]]&lt;&gt;"",ZahlungsZeitplan[[#This Row],[ANFANGSSALDO]]*((ZinsSatz+$D$18)/ZahlungenProJahr),""))</f>
        <v/>
      </c>
      <c r="J331" s="21" t="str">
        <f ca="1">IF(ZahlungsZeitplan[[#This Row],['#]]&lt;&gt;"",IF(ZahlungsZeitplan[[#This Row],[Zahlungen (Plan)]]+ZahlungsZeitplan[[#This Row],[SONDERZAHLUNG]]&lt;=ZahlungsZeitplan[[#This Row],[ANFANGSSALDO]],ZahlungsZeitplan[[#This Row],[ANFANGSSALDO]]-ZahlungsZeitplan[[#This Row],[KAPITAL]],0),"")</f>
        <v/>
      </c>
      <c r="K331" s="21" t="str">
        <f ca="1">IF(ZahlungsZeitplan[[#This Row],['#]]&lt;&gt;"",SUM(INDEX(ZahlungsZeitplan[ZINSEN],1,1):ZahlungsZeitplan[[#This Row],[ZINSEN]]),"")</f>
        <v/>
      </c>
    </row>
    <row r="332" spans="2:11" x14ac:dyDescent="0.25">
      <c r="B332" s="19" t="str">
        <f ca="1">IF(DarlehenIstGut,IF(ROW()-ROW(ZahlungsZeitplan[[#Headers],['#]])&gt;PlanmäßigeAnzahlZahlungen,"",ROW()-ROW(ZahlungsZeitplan[[#Headers],['#]])),"")</f>
        <v/>
      </c>
      <c r="C332" s="20" t="str">
        <f ca="1">IF(ZahlungsZeitplan[[#This Row],['#]]&lt;&gt;"",EOMONTH(DarlehensAnfangsDatum,ROW(ZahlungsZeitplan[[#This Row],['#]])-ROW(ZahlungsZeitplan[[#Headers],['#]])-2)+DAY(DarlehensAnfangsDatum),"")</f>
        <v/>
      </c>
      <c r="D332" s="21" t="str">
        <f ca="1">IF(ZahlungsZeitplan[[#This Row],['#]]&lt;&gt;"",IF(ROW()-ROW(ZahlungsZeitplan[[#Headers],[ANFANGSSALDO]])=1,DarlehensBetrag,INDEX(ZahlungsZeitplan[ENDSALDO],ROW()-ROW(ZahlungsZeitplan[[#Headers],[ANFANGSSALDO]])-1)),"")</f>
        <v/>
      </c>
      <c r="E332" s="21" t="str">
        <f ca="1">IF(ZahlungsZeitplan[[#This Row],['#]]&lt;&gt;"",PlanmäßigeZahlung,"")</f>
        <v/>
      </c>
      <c r="F33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2" s="21" t="str">
        <f ca="1">IF(ZahlungsZeitplan[[#This Row],['#]]&lt;&gt;"",ZahlungsZeitplan[[#This Row],[GESAMTZAHLUNG]]-ZahlungsZeitplan[[#This Row],[ZINSEN]],"")</f>
        <v/>
      </c>
      <c r="I332" s="21" t="str">
        <f ca="1">IF(ZahlungsZeitplan[[#This Row],['#]]&lt;=($D$17*12),IF(ZahlungsZeitplan[[#This Row],['#]]&lt;&gt;"",ZahlungsZeitplan[[#This Row],[ANFANGSSALDO]]*(ZinsSatz/ZahlungenProJahr),""),IF(ZahlungsZeitplan[[#This Row],['#]]&lt;&gt;"",ZahlungsZeitplan[[#This Row],[ANFANGSSALDO]]*((ZinsSatz+$D$18)/ZahlungenProJahr),""))</f>
        <v/>
      </c>
      <c r="J332" s="21" t="str">
        <f ca="1">IF(ZahlungsZeitplan[[#This Row],['#]]&lt;&gt;"",IF(ZahlungsZeitplan[[#This Row],[Zahlungen (Plan)]]+ZahlungsZeitplan[[#This Row],[SONDERZAHLUNG]]&lt;=ZahlungsZeitplan[[#This Row],[ANFANGSSALDO]],ZahlungsZeitplan[[#This Row],[ANFANGSSALDO]]-ZahlungsZeitplan[[#This Row],[KAPITAL]],0),"")</f>
        <v/>
      </c>
      <c r="K332" s="21" t="str">
        <f ca="1">IF(ZahlungsZeitplan[[#This Row],['#]]&lt;&gt;"",SUM(INDEX(ZahlungsZeitplan[ZINSEN],1,1):ZahlungsZeitplan[[#This Row],[ZINSEN]]),"")</f>
        <v/>
      </c>
    </row>
    <row r="333" spans="2:11" x14ac:dyDescent="0.25">
      <c r="B333" s="19" t="str">
        <f ca="1">IF(DarlehenIstGut,IF(ROW()-ROW(ZahlungsZeitplan[[#Headers],['#]])&gt;PlanmäßigeAnzahlZahlungen,"",ROW()-ROW(ZahlungsZeitplan[[#Headers],['#]])),"")</f>
        <v/>
      </c>
      <c r="C333" s="20" t="str">
        <f ca="1">IF(ZahlungsZeitplan[[#This Row],['#]]&lt;&gt;"",EOMONTH(DarlehensAnfangsDatum,ROW(ZahlungsZeitplan[[#This Row],['#]])-ROW(ZahlungsZeitplan[[#Headers],['#]])-2)+DAY(DarlehensAnfangsDatum),"")</f>
        <v/>
      </c>
      <c r="D333" s="21" t="str">
        <f ca="1">IF(ZahlungsZeitplan[[#This Row],['#]]&lt;&gt;"",IF(ROW()-ROW(ZahlungsZeitplan[[#Headers],[ANFANGSSALDO]])=1,DarlehensBetrag,INDEX(ZahlungsZeitplan[ENDSALDO],ROW()-ROW(ZahlungsZeitplan[[#Headers],[ANFANGSSALDO]])-1)),"")</f>
        <v/>
      </c>
      <c r="E333" s="21" t="str">
        <f ca="1">IF(ZahlungsZeitplan[[#This Row],['#]]&lt;&gt;"",PlanmäßigeZahlung,"")</f>
        <v/>
      </c>
      <c r="F33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3" s="21" t="str">
        <f ca="1">IF(ZahlungsZeitplan[[#This Row],['#]]&lt;&gt;"",ZahlungsZeitplan[[#This Row],[GESAMTZAHLUNG]]-ZahlungsZeitplan[[#This Row],[ZINSEN]],"")</f>
        <v/>
      </c>
      <c r="I333" s="21" t="str">
        <f ca="1">IF(ZahlungsZeitplan[[#This Row],['#]]&lt;=($D$17*12),IF(ZahlungsZeitplan[[#This Row],['#]]&lt;&gt;"",ZahlungsZeitplan[[#This Row],[ANFANGSSALDO]]*(ZinsSatz/ZahlungenProJahr),""),IF(ZahlungsZeitplan[[#This Row],['#]]&lt;&gt;"",ZahlungsZeitplan[[#This Row],[ANFANGSSALDO]]*((ZinsSatz+$D$18)/ZahlungenProJahr),""))</f>
        <v/>
      </c>
      <c r="J333" s="21" t="str">
        <f ca="1">IF(ZahlungsZeitplan[[#This Row],['#]]&lt;&gt;"",IF(ZahlungsZeitplan[[#This Row],[Zahlungen (Plan)]]+ZahlungsZeitplan[[#This Row],[SONDERZAHLUNG]]&lt;=ZahlungsZeitplan[[#This Row],[ANFANGSSALDO]],ZahlungsZeitplan[[#This Row],[ANFANGSSALDO]]-ZahlungsZeitplan[[#This Row],[KAPITAL]],0),"")</f>
        <v/>
      </c>
      <c r="K333" s="21" t="str">
        <f ca="1">IF(ZahlungsZeitplan[[#This Row],['#]]&lt;&gt;"",SUM(INDEX(ZahlungsZeitplan[ZINSEN],1,1):ZahlungsZeitplan[[#This Row],[ZINSEN]]),"")</f>
        <v/>
      </c>
    </row>
    <row r="334" spans="2:11" x14ac:dyDescent="0.25">
      <c r="B334" s="19" t="str">
        <f ca="1">IF(DarlehenIstGut,IF(ROW()-ROW(ZahlungsZeitplan[[#Headers],['#]])&gt;PlanmäßigeAnzahlZahlungen,"",ROW()-ROW(ZahlungsZeitplan[[#Headers],['#]])),"")</f>
        <v/>
      </c>
      <c r="C334" s="20" t="str">
        <f ca="1">IF(ZahlungsZeitplan[[#This Row],['#]]&lt;&gt;"",EOMONTH(DarlehensAnfangsDatum,ROW(ZahlungsZeitplan[[#This Row],['#]])-ROW(ZahlungsZeitplan[[#Headers],['#]])-2)+DAY(DarlehensAnfangsDatum),"")</f>
        <v/>
      </c>
      <c r="D334" s="21" t="str">
        <f ca="1">IF(ZahlungsZeitplan[[#This Row],['#]]&lt;&gt;"",IF(ROW()-ROW(ZahlungsZeitplan[[#Headers],[ANFANGSSALDO]])=1,DarlehensBetrag,INDEX(ZahlungsZeitplan[ENDSALDO],ROW()-ROW(ZahlungsZeitplan[[#Headers],[ANFANGSSALDO]])-1)),"")</f>
        <v/>
      </c>
      <c r="E334" s="21" t="str">
        <f ca="1">IF(ZahlungsZeitplan[[#This Row],['#]]&lt;&gt;"",PlanmäßigeZahlung,"")</f>
        <v/>
      </c>
      <c r="F33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4" s="21" t="str">
        <f ca="1">IF(ZahlungsZeitplan[[#This Row],['#]]&lt;&gt;"",ZahlungsZeitplan[[#This Row],[GESAMTZAHLUNG]]-ZahlungsZeitplan[[#This Row],[ZINSEN]],"")</f>
        <v/>
      </c>
      <c r="I334" s="21" t="str">
        <f ca="1">IF(ZahlungsZeitplan[[#This Row],['#]]&lt;=($D$17*12),IF(ZahlungsZeitplan[[#This Row],['#]]&lt;&gt;"",ZahlungsZeitplan[[#This Row],[ANFANGSSALDO]]*(ZinsSatz/ZahlungenProJahr),""),IF(ZahlungsZeitplan[[#This Row],['#]]&lt;&gt;"",ZahlungsZeitplan[[#This Row],[ANFANGSSALDO]]*((ZinsSatz+$D$18)/ZahlungenProJahr),""))</f>
        <v/>
      </c>
      <c r="J334" s="21" t="str">
        <f ca="1">IF(ZahlungsZeitplan[[#This Row],['#]]&lt;&gt;"",IF(ZahlungsZeitplan[[#This Row],[Zahlungen (Plan)]]+ZahlungsZeitplan[[#This Row],[SONDERZAHLUNG]]&lt;=ZahlungsZeitplan[[#This Row],[ANFANGSSALDO]],ZahlungsZeitplan[[#This Row],[ANFANGSSALDO]]-ZahlungsZeitplan[[#This Row],[KAPITAL]],0),"")</f>
        <v/>
      </c>
      <c r="K334" s="21" t="str">
        <f ca="1">IF(ZahlungsZeitplan[[#This Row],['#]]&lt;&gt;"",SUM(INDEX(ZahlungsZeitplan[ZINSEN],1,1):ZahlungsZeitplan[[#This Row],[ZINSEN]]),"")</f>
        <v/>
      </c>
    </row>
    <row r="335" spans="2:11" x14ac:dyDescent="0.25">
      <c r="B335" s="19" t="str">
        <f ca="1">IF(DarlehenIstGut,IF(ROW()-ROW(ZahlungsZeitplan[[#Headers],['#]])&gt;PlanmäßigeAnzahlZahlungen,"",ROW()-ROW(ZahlungsZeitplan[[#Headers],['#]])),"")</f>
        <v/>
      </c>
      <c r="C335" s="20" t="str">
        <f ca="1">IF(ZahlungsZeitplan[[#This Row],['#]]&lt;&gt;"",EOMONTH(DarlehensAnfangsDatum,ROW(ZahlungsZeitplan[[#This Row],['#]])-ROW(ZahlungsZeitplan[[#Headers],['#]])-2)+DAY(DarlehensAnfangsDatum),"")</f>
        <v/>
      </c>
      <c r="D335" s="21" t="str">
        <f ca="1">IF(ZahlungsZeitplan[[#This Row],['#]]&lt;&gt;"",IF(ROW()-ROW(ZahlungsZeitplan[[#Headers],[ANFANGSSALDO]])=1,DarlehensBetrag,INDEX(ZahlungsZeitplan[ENDSALDO],ROW()-ROW(ZahlungsZeitplan[[#Headers],[ANFANGSSALDO]])-1)),"")</f>
        <v/>
      </c>
      <c r="E335" s="21" t="str">
        <f ca="1">IF(ZahlungsZeitplan[[#This Row],['#]]&lt;&gt;"",PlanmäßigeZahlung,"")</f>
        <v/>
      </c>
      <c r="F33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5" s="21" t="str">
        <f ca="1">IF(ZahlungsZeitplan[[#This Row],['#]]&lt;&gt;"",ZahlungsZeitplan[[#This Row],[GESAMTZAHLUNG]]-ZahlungsZeitplan[[#This Row],[ZINSEN]],"")</f>
        <v/>
      </c>
      <c r="I335" s="21" t="str">
        <f ca="1">IF(ZahlungsZeitplan[[#This Row],['#]]&lt;=($D$17*12),IF(ZahlungsZeitplan[[#This Row],['#]]&lt;&gt;"",ZahlungsZeitplan[[#This Row],[ANFANGSSALDO]]*(ZinsSatz/ZahlungenProJahr),""),IF(ZahlungsZeitplan[[#This Row],['#]]&lt;&gt;"",ZahlungsZeitplan[[#This Row],[ANFANGSSALDO]]*((ZinsSatz+$D$18)/ZahlungenProJahr),""))</f>
        <v/>
      </c>
      <c r="J335" s="21" t="str">
        <f ca="1">IF(ZahlungsZeitplan[[#This Row],['#]]&lt;&gt;"",IF(ZahlungsZeitplan[[#This Row],[Zahlungen (Plan)]]+ZahlungsZeitplan[[#This Row],[SONDERZAHLUNG]]&lt;=ZahlungsZeitplan[[#This Row],[ANFANGSSALDO]],ZahlungsZeitplan[[#This Row],[ANFANGSSALDO]]-ZahlungsZeitplan[[#This Row],[KAPITAL]],0),"")</f>
        <v/>
      </c>
      <c r="K335" s="21" t="str">
        <f ca="1">IF(ZahlungsZeitplan[[#This Row],['#]]&lt;&gt;"",SUM(INDEX(ZahlungsZeitplan[ZINSEN],1,1):ZahlungsZeitplan[[#This Row],[ZINSEN]]),"")</f>
        <v/>
      </c>
    </row>
    <row r="336" spans="2:11" x14ac:dyDescent="0.25">
      <c r="B336" s="19" t="str">
        <f ca="1">IF(DarlehenIstGut,IF(ROW()-ROW(ZahlungsZeitplan[[#Headers],['#]])&gt;PlanmäßigeAnzahlZahlungen,"",ROW()-ROW(ZahlungsZeitplan[[#Headers],['#]])),"")</f>
        <v/>
      </c>
      <c r="C336" s="20" t="str">
        <f ca="1">IF(ZahlungsZeitplan[[#This Row],['#]]&lt;&gt;"",EOMONTH(DarlehensAnfangsDatum,ROW(ZahlungsZeitplan[[#This Row],['#]])-ROW(ZahlungsZeitplan[[#Headers],['#]])-2)+DAY(DarlehensAnfangsDatum),"")</f>
        <v/>
      </c>
      <c r="D336" s="21" t="str">
        <f ca="1">IF(ZahlungsZeitplan[[#This Row],['#]]&lt;&gt;"",IF(ROW()-ROW(ZahlungsZeitplan[[#Headers],[ANFANGSSALDO]])=1,DarlehensBetrag,INDEX(ZahlungsZeitplan[ENDSALDO],ROW()-ROW(ZahlungsZeitplan[[#Headers],[ANFANGSSALDO]])-1)),"")</f>
        <v/>
      </c>
      <c r="E336" s="21" t="str">
        <f ca="1">IF(ZahlungsZeitplan[[#This Row],['#]]&lt;&gt;"",PlanmäßigeZahlung,"")</f>
        <v/>
      </c>
      <c r="F33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6" s="21" t="str">
        <f ca="1">IF(ZahlungsZeitplan[[#This Row],['#]]&lt;&gt;"",ZahlungsZeitplan[[#This Row],[GESAMTZAHLUNG]]-ZahlungsZeitplan[[#This Row],[ZINSEN]],"")</f>
        <v/>
      </c>
      <c r="I336" s="21" t="str">
        <f ca="1">IF(ZahlungsZeitplan[[#This Row],['#]]&lt;=($D$17*12),IF(ZahlungsZeitplan[[#This Row],['#]]&lt;&gt;"",ZahlungsZeitplan[[#This Row],[ANFANGSSALDO]]*(ZinsSatz/ZahlungenProJahr),""),IF(ZahlungsZeitplan[[#This Row],['#]]&lt;&gt;"",ZahlungsZeitplan[[#This Row],[ANFANGSSALDO]]*((ZinsSatz+$D$18)/ZahlungenProJahr),""))</f>
        <v/>
      </c>
      <c r="J336" s="21" t="str">
        <f ca="1">IF(ZahlungsZeitplan[[#This Row],['#]]&lt;&gt;"",IF(ZahlungsZeitplan[[#This Row],[Zahlungen (Plan)]]+ZahlungsZeitplan[[#This Row],[SONDERZAHLUNG]]&lt;=ZahlungsZeitplan[[#This Row],[ANFANGSSALDO]],ZahlungsZeitplan[[#This Row],[ANFANGSSALDO]]-ZahlungsZeitplan[[#This Row],[KAPITAL]],0),"")</f>
        <v/>
      </c>
      <c r="K336" s="21" t="str">
        <f ca="1">IF(ZahlungsZeitplan[[#This Row],['#]]&lt;&gt;"",SUM(INDEX(ZahlungsZeitplan[ZINSEN],1,1):ZahlungsZeitplan[[#This Row],[ZINSEN]]),"")</f>
        <v/>
      </c>
    </row>
    <row r="337" spans="2:11" x14ac:dyDescent="0.25">
      <c r="B337" s="19" t="str">
        <f ca="1">IF(DarlehenIstGut,IF(ROW()-ROW(ZahlungsZeitplan[[#Headers],['#]])&gt;PlanmäßigeAnzahlZahlungen,"",ROW()-ROW(ZahlungsZeitplan[[#Headers],['#]])),"")</f>
        <v/>
      </c>
      <c r="C337" s="20" t="str">
        <f ca="1">IF(ZahlungsZeitplan[[#This Row],['#]]&lt;&gt;"",EOMONTH(DarlehensAnfangsDatum,ROW(ZahlungsZeitplan[[#This Row],['#]])-ROW(ZahlungsZeitplan[[#Headers],['#]])-2)+DAY(DarlehensAnfangsDatum),"")</f>
        <v/>
      </c>
      <c r="D337" s="21" t="str">
        <f ca="1">IF(ZahlungsZeitplan[[#This Row],['#]]&lt;&gt;"",IF(ROW()-ROW(ZahlungsZeitplan[[#Headers],[ANFANGSSALDO]])=1,DarlehensBetrag,INDEX(ZahlungsZeitplan[ENDSALDO],ROW()-ROW(ZahlungsZeitplan[[#Headers],[ANFANGSSALDO]])-1)),"")</f>
        <v/>
      </c>
      <c r="E337" s="21" t="str">
        <f ca="1">IF(ZahlungsZeitplan[[#This Row],['#]]&lt;&gt;"",PlanmäßigeZahlung,"")</f>
        <v/>
      </c>
      <c r="F33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7" s="21" t="str">
        <f ca="1">IF(ZahlungsZeitplan[[#This Row],['#]]&lt;&gt;"",ZahlungsZeitplan[[#This Row],[GESAMTZAHLUNG]]-ZahlungsZeitplan[[#This Row],[ZINSEN]],"")</f>
        <v/>
      </c>
      <c r="I337" s="21" t="str">
        <f ca="1">IF(ZahlungsZeitplan[[#This Row],['#]]&lt;=($D$17*12),IF(ZahlungsZeitplan[[#This Row],['#]]&lt;&gt;"",ZahlungsZeitplan[[#This Row],[ANFANGSSALDO]]*(ZinsSatz/ZahlungenProJahr),""),IF(ZahlungsZeitplan[[#This Row],['#]]&lt;&gt;"",ZahlungsZeitplan[[#This Row],[ANFANGSSALDO]]*((ZinsSatz+$D$18)/ZahlungenProJahr),""))</f>
        <v/>
      </c>
      <c r="J337" s="21" t="str">
        <f ca="1">IF(ZahlungsZeitplan[[#This Row],['#]]&lt;&gt;"",IF(ZahlungsZeitplan[[#This Row],[Zahlungen (Plan)]]+ZahlungsZeitplan[[#This Row],[SONDERZAHLUNG]]&lt;=ZahlungsZeitplan[[#This Row],[ANFANGSSALDO]],ZahlungsZeitplan[[#This Row],[ANFANGSSALDO]]-ZahlungsZeitplan[[#This Row],[KAPITAL]],0),"")</f>
        <v/>
      </c>
      <c r="K337" s="21" t="str">
        <f ca="1">IF(ZahlungsZeitplan[[#This Row],['#]]&lt;&gt;"",SUM(INDEX(ZahlungsZeitplan[ZINSEN],1,1):ZahlungsZeitplan[[#This Row],[ZINSEN]]),"")</f>
        <v/>
      </c>
    </row>
    <row r="338" spans="2:11" x14ac:dyDescent="0.25">
      <c r="B338" s="19" t="str">
        <f ca="1">IF(DarlehenIstGut,IF(ROW()-ROW(ZahlungsZeitplan[[#Headers],['#]])&gt;PlanmäßigeAnzahlZahlungen,"",ROW()-ROW(ZahlungsZeitplan[[#Headers],['#]])),"")</f>
        <v/>
      </c>
      <c r="C338" s="20" t="str">
        <f ca="1">IF(ZahlungsZeitplan[[#This Row],['#]]&lt;&gt;"",EOMONTH(DarlehensAnfangsDatum,ROW(ZahlungsZeitplan[[#This Row],['#]])-ROW(ZahlungsZeitplan[[#Headers],['#]])-2)+DAY(DarlehensAnfangsDatum),"")</f>
        <v/>
      </c>
      <c r="D338" s="21" t="str">
        <f ca="1">IF(ZahlungsZeitplan[[#This Row],['#]]&lt;&gt;"",IF(ROW()-ROW(ZahlungsZeitplan[[#Headers],[ANFANGSSALDO]])=1,DarlehensBetrag,INDEX(ZahlungsZeitplan[ENDSALDO],ROW()-ROW(ZahlungsZeitplan[[#Headers],[ANFANGSSALDO]])-1)),"")</f>
        <v/>
      </c>
      <c r="E338" s="21" t="str">
        <f ca="1">IF(ZahlungsZeitplan[[#This Row],['#]]&lt;&gt;"",PlanmäßigeZahlung,"")</f>
        <v/>
      </c>
      <c r="F33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8" s="21" t="str">
        <f ca="1">IF(ZahlungsZeitplan[[#This Row],['#]]&lt;&gt;"",ZahlungsZeitplan[[#This Row],[GESAMTZAHLUNG]]-ZahlungsZeitplan[[#This Row],[ZINSEN]],"")</f>
        <v/>
      </c>
      <c r="I338" s="21" t="str">
        <f ca="1">IF(ZahlungsZeitplan[[#This Row],['#]]&lt;=($D$17*12),IF(ZahlungsZeitplan[[#This Row],['#]]&lt;&gt;"",ZahlungsZeitplan[[#This Row],[ANFANGSSALDO]]*(ZinsSatz/ZahlungenProJahr),""),IF(ZahlungsZeitplan[[#This Row],['#]]&lt;&gt;"",ZahlungsZeitplan[[#This Row],[ANFANGSSALDO]]*((ZinsSatz+$D$18)/ZahlungenProJahr),""))</f>
        <v/>
      </c>
      <c r="J338" s="21" t="str">
        <f ca="1">IF(ZahlungsZeitplan[[#This Row],['#]]&lt;&gt;"",IF(ZahlungsZeitplan[[#This Row],[Zahlungen (Plan)]]+ZahlungsZeitplan[[#This Row],[SONDERZAHLUNG]]&lt;=ZahlungsZeitplan[[#This Row],[ANFANGSSALDO]],ZahlungsZeitplan[[#This Row],[ANFANGSSALDO]]-ZahlungsZeitplan[[#This Row],[KAPITAL]],0),"")</f>
        <v/>
      </c>
      <c r="K338" s="21" t="str">
        <f ca="1">IF(ZahlungsZeitplan[[#This Row],['#]]&lt;&gt;"",SUM(INDEX(ZahlungsZeitplan[ZINSEN],1,1):ZahlungsZeitplan[[#This Row],[ZINSEN]]),"")</f>
        <v/>
      </c>
    </row>
    <row r="339" spans="2:11" x14ac:dyDescent="0.25">
      <c r="B339" s="19" t="str">
        <f ca="1">IF(DarlehenIstGut,IF(ROW()-ROW(ZahlungsZeitplan[[#Headers],['#]])&gt;PlanmäßigeAnzahlZahlungen,"",ROW()-ROW(ZahlungsZeitplan[[#Headers],['#]])),"")</f>
        <v/>
      </c>
      <c r="C339" s="20" t="str">
        <f ca="1">IF(ZahlungsZeitplan[[#This Row],['#]]&lt;&gt;"",EOMONTH(DarlehensAnfangsDatum,ROW(ZahlungsZeitplan[[#This Row],['#]])-ROW(ZahlungsZeitplan[[#Headers],['#]])-2)+DAY(DarlehensAnfangsDatum),"")</f>
        <v/>
      </c>
      <c r="D339" s="21" t="str">
        <f ca="1">IF(ZahlungsZeitplan[[#This Row],['#]]&lt;&gt;"",IF(ROW()-ROW(ZahlungsZeitplan[[#Headers],[ANFANGSSALDO]])=1,DarlehensBetrag,INDEX(ZahlungsZeitplan[ENDSALDO],ROW()-ROW(ZahlungsZeitplan[[#Headers],[ANFANGSSALDO]])-1)),"")</f>
        <v/>
      </c>
      <c r="E339" s="21" t="str">
        <f ca="1">IF(ZahlungsZeitplan[[#This Row],['#]]&lt;&gt;"",PlanmäßigeZahlung,"")</f>
        <v/>
      </c>
      <c r="F33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39" s="21" t="str">
        <f ca="1">IF(ZahlungsZeitplan[[#This Row],['#]]&lt;&gt;"",ZahlungsZeitplan[[#This Row],[GESAMTZAHLUNG]]-ZahlungsZeitplan[[#This Row],[ZINSEN]],"")</f>
        <v/>
      </c>
      <c r="I339" s="21" t="str">
        <f ca="1">IF(ZahlungsZeitplan[[#This Row],['#]]&lt;=($D$17*12),IF(ZahlungsZeitplan[[#This Row],['#]]&lt;&gt;"",ZahlungsZeitplan[[#This Row],[ANFANGSSALDO]]*(ZinsSatz/ZahlungenProJahr),""),IF(ZahlungsZeitplan[[#This Row],['#]]&lt;&gt;"",ZahlungsZeitplan[[#This Row],[ANFANGSSALDO]]*((ZinsSatz+$D$18)/ZahlungenProJahr),""))</f>
        <v/>
      </c>
      <c r="J339" s="21" t="str">
        <f ca="1">IF(ZahlungsZeitplan[[#This Row],['#]]&lt;&gt;"",IF(ZahlungsZeitplan[[#This Row],[Zahlungen (Plan)]]+ZahlungsZeitplan[[#This Row],[SONDERZAHLUNG]]&lt;=ZahlungsZeitplan[[#This Row],[ANFANGSSALDO]],ZahlungsZeitplan[[#This Row],[ANFANGSSALDO]]-ZahlungsZeitplan[[#This Row],[KAPITAL]],0),"")</f>
        <v/>
      </c>
      <c r="K339" s="21" t="str">
        <f ca="1">IF(ZahlungsZeitplan[[#This Row],['#]]&lt;&gt;"",SUM(INDEX(ZahlungsZeitplan[ZINSEN],1,1):ZahlungsZeitplan[[#This Row],[ZINSEN]]),"")</f>
        <v/>
      </c>
    </row>
    <row r="340" spans="2:11" x14ac:dyDescent="0.25">
      <c r="B340" s="19" t="str">
        <f ca="1">IF(DarlehenIstGut,IF(ROW()-ROW(ZahlungsZeitplan[[#Headers],['#]])&gt;PlanmäßigeAnzahlZahlungen,"",ROW()-ROW(ZahlungsZeitplan[[#Headers],['#]])),"")</f>
        <v/>
      </c>
      <c r="C340" s="20" t="str">
        <f ca="1">IF(ZahlungsZeitplan[[#This Row],['#]]&lt;&gt;"",EOMONTH(DarlehensAnfangsDatum,ROW(ZahlungsZeitplan[[#This Row],['#]])-ROW(ZahlungsZeitplan[[#Headers],['#]])-2)+DAY(DarlehensAnfangsDatum),"")</f>
        <v/>
      </c>
      <c r="D340" s="21" t="str">
        <f ca="1">IF(ZahlungsZeitplan[[#This Row],['#]]&lt;&gt;"",IF(ROW()-ROW(ZahlungsZeitplan[[#Headers],[ANFANGSSALDO]])=1,DarlehensBetrag,INDEX(ZahlungsZeitplan[ENDSALDO],ROW()-ROW(ZahlungsZeitplan[[#Headers],[ANFANGSSALDO]])-1)),"")</f>
        <v/>
      </c>
      <c r="E340" s="21" t="str">
        <f ca="1">IF(ZahlungsZeitplan[[#This Row],['#]]&lt;&gt;"",PlanmäßigeZahlung,"")</f>
        <v/>
      </c>
      <c r="F34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0" s="21" t="str">
        <f ca="1">IF(ZahlungsZeitplan[[#This Row],['#]]&lt;&gt;"",ZahlungsZeitplan[[#This Row],[GESAMTZAHLUNG]]-ZahlungsZeitplan[[#This Row],[ZINSEN]],"")</f>
        <v/>
      </c>
      <c r="I340" s="21" t="str">
        <f ca="1">IF(ZahlungsZeitplan[[#This Row],['#]]&lt;=($D$17*12),IF(ZahlungsZeitplan[[#This Row],['#]]&lt;&gt;"",ZahlungsZeitplan[[#This Row],[ANFANGSSALDO]]*(ZinsSatz/ZahlungenProJahr),""),IF(ZahlungsZeitplan[[#This Row],['#]]&lt;&gt;"",ZahlungsZeitplan[[#This Row],[ANFANGSSALDO]]*((ZinsSatz+$D$18)/ZahlungenProJahr),""))</f>
        <v/>
      </c>
      <c r="J340" s="21" t="str">
        <f ca="1">IF(ZahlungsZeitplan[[#This Row],['#]]&lt;&gt;"",IF(ZahlungsZeitplan[[#This Row],[Zahlungen (Plan)]]+ZahlungsZeitplan[[#This Row],[SONDERZAHLUNG]]&lt;=ZahlungsZeitplan[[#This Row],[ANFANGSSALDO]],ZahlungsZeitplan[[#This Row],[ANFANGSSALDO]]-ZahlungsZeitplan[[#This Row],[KAPITAL]],0),"")</f>
        <v/>
      </c>
      <c r="K340" s="21" t="str">
        <f ca="1">IF(ZahlungsZeitplan[[#This Row],['#]]&lt;&gt;"",SUM(INDEX(ZahlungsZeitplan[ZINSEN],1,1):ZahlungsZeitplan[[#This Row],[ZINSEN]]),"")</f>
        <v/>
      </c>
    </row>
    <row r="341" spans="2:11" x14ac:dyDescent="0.25">
      <c r="B341" s="19" t="str">
        <f ca="1">IF(DarlehenIstGut,IF(ROW()-ROW(ZahlungsZeitplan[[#Headers],['#]])&gt;PlanmäßigeAnzahlZahlungen,"",ROW()-ROW(ZahlungsZeitplan[[#Headers],['#]])),"")</f>
        <v/>
      </c>
      <c r="C341" s="20" t="str">
        <f ca="1">IF(ZahlungsZeitplan[[#This Row],['#]]&lt;&gt;"",EOMONTH(DarlehensAnfangsDatum,ROW(ZahlungsZeitplan[[#This Row],['#]])-ROW(ZahlungsZeitplan[[#Headers],['#]])-2)+DAY(DarlehensAnfangsDatum),"")</f>
        <v/>
      </c>
      <c r="D341" s="21" t="str">
        <f ca="1">IF(ZahlungsZeitplan[[#This Row],['#]]&lt;&gt;"",IF(ROW()-ROW(ZahlungsZeitplan[[#Headers],[ANFANGSSALDO]])=1,DarlehensBetrag,INDEX(ZahlungsZeitplan[ENDSALDO],ROW()-ROW(ZahlungsZeitplan[[#Headers],[ANFANGSSALDO]])-1)),"")</f>
        <v/>
      </c>
      <c r="E341" s="21" t="str">
        <f ca="1">IF(ZahlungsZeitplan[[#This Row],['#]]&lt;&gt;"",PlanmäßigeZahlung,"")</f>
        <v/>
      </c>
      <c r="F34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1" s="21" t="str">
        <f ca="1">IF(ZahlungsZeitplan[[#This Row],['#]]&lt;&gt;"",ZahlungsZeitplan[[#This Row],[GESAMTZAHLUNG]]-ZahlungsZeitplan[[#This Row],[ZINSEN]],"")</f>
        <v/>
      </c>
      <c r="I341" s="21" t="str">
        <f ca="1">IF(ZahlungsZeitplan[[#This Row],['#]]&lt;=($D$17*12),IF(ZahlungsZeitplan[[#This Row],['#]]&lt;&gt;"",ZahlungsZeitplan[[#This Row],[ANFANGSSALDO]]*(ZinsSatz/ZahlungenProJahr),""),IF(ZahlungsZeitplan[[#This Row],['#]]&lt;&gt;"",ZahlungsZeitplan[[#This Row],[ANFANGSSALDO]]*((ZinsSatz+$D$18)/ZahlungenProJahr),""))</f>
        <v/>
      </c>
      <c r="J341" s="21" t="str">
        <f ca="1">IF(ZahlungsZeitplan[[#This Row],['#]]&lt;&gt;"",IF(ZahlungsZeitplan[[#This Row],[Zahlungen (Plan)]]+ZahlungsZeitplan[[#This Row],[SONDERZAHLUNG]]&lt;=ZahlungsZeitplan[[#This Row],[ANFANGSSALDO]],ZahlungsZeitplan[[#This Row],[ANFANGSSALDO]]-ZahlungsZeitplan[[#This Row],[KAPITAL]],0),"")</f>
        <v/>
      </c>
      <c r="K341" s="21" t="str">
        <f ca="1">IF(ZahlungsZeitplan[[#This Row],['#]]&lt;&gt;"",SUM(INDEX(ZahlungsZeitplan[ZINSEN],1,1):ZahlungsZeitplan[[#This Row],[ZINSEN]]),"")</f>
        <v/>
      </c>
    </row>
    <row r="342" spans="2:11" x14ac:dyDescent="0.25">
      <c r="B342" s="19" t="str">
        <f ca="1">IF(DarlehenIstGut,IF(ROW()-ROW(ZahlungsZeitplan[[#Headers],['#]])&gt;PlanmäßigeAnzahlZahlungen,"",ROW()-ROW(ZahlungsZeitplan[[#Headers],['#]])),"")</f>
        <v/>
      </c>
      <c r="C342" s="20" t="str">
        <f ca="1">IF(ZahlungsZeitplan[[#This Row],['#]]&lt;&gt;"",EOMONTH(DarlehensAnfangsDatum,ROW(ZahlungsZeitplan[[#This Row],['#]])-ROW(ZahlungsZeitplan[[#Headers],['#]])-2)+DAY(DarlehensAnfangsDatum),"")</f>
        <v/>
      </c>
      <c r="D342" s="21" t="str">
        <f ca="1">IF(ZahlungsZeitplan[[#This Row],['#]]&lt;&gt;"",IF(ROW()-ROW(ZahlungsZeitplan[[#Headers],[ANFANGSSALDO]])=1,DarlehensBetrag,INDEX(ZahlungsZeitplan[ENDSALDO],ROW()-ROW(ZahlungsZeitplan[[#Headers],[ANFANGSSALDO]])-1)),"")</f>
        <v/>
      </c>
      <c r="E342" s="21" t="str">
        <f ca="1">IF(ZahlungsZeitplan[[#This Row],['#]]&lt;&gt;"",PlanmäßigeZahlung,"")</f>
        <v/>
      </c>
      <c r="F34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2" s="21" t="str">
        <f ca="1">IF(ZahlungsZeitplan[[#This Row],['#]]&lt;&gt;"",ZahlungsZeitplan[[#This Row],[GESAMTZAHLUNG]]-ZahlungsZeitplan[[#This Row],[ZINSEN]],"")</f>
        <v/>
      </c>
      <c r="I342" s="21" t="str">
        <f ca="1">IF(ZahlungsZeitplan[[#This Row],['#]]&lt;=($D$17*12),IF(ZahlungsZeitplan[[#This Row],['#]]&lt;&gt;"",ZahlungsZeitplan[[#This Row],[ANFANGSSALDO]]*(ZinsSatz/ZahlungenProJahr),""),IF(ZahlungsZeitplan[[#This Row],['#]]&lt;&gt;"",ZahlungsZeitplan[[#This Row],[ANFANGSSALDO]]*((ZinsSatz+$D$18)/ZahlungenProJahr),""))</f>
        <v/>
      </c>
      <c r="J342" s="21" t="str">
        <f ca="1">IF(ZahlungsZeitplan[[#This Row],['#]]&lt;&gt;"",IF(ZahlungsZeitplan[[#This Row],[Zahlungen (Plan)]]+ZahlungsZeitplan[[#This Row],[SONDERZAHLUNG]]&lt;=ZahlungsZeitplan[[#This Row],[ANFANGSSALDO]],ZahlungsZeitplan[[#This Row],[ANFANGSSALDO]]-ZahlungsZeitplan[[#This Row],[KAPITAL]],0),"")</f>
        <v/>
      </c>
      <c r="K342" s="21" t="str">
        <f ca="1">IF(ZahlungsZeitplan[[#This Row],['#]]&lt;&gt;"",SUM(INDEX(ZahlungsZeitplan[ZINSEN],1,1):ZahlungsZeitplan[[#This Row],[ZINSEN]]),"")</f>
        <v/>
      </c>
    </row>
    <row r="343" spans="2:11" x14ac:dyDescent="0.25">
      <c r="B343" s="19" t="str">
        <f ca="1">IF(DarlehenIstGut,IF(ROW()-ROW(ZahlungsZeitplan[[#Headers],['#]])&gt;PlanmäßigeAnzahlZahlungen,"",ROW()-ROW(ZahlungsZeitplan[[#Headers],['#]])),"")</f>
        <v/>
      </c>
      <c r="C343" s="20" t="str">
        <f ca="1">IF(ZahlungsZeitplan[[#This Row],['#]]&lt;&gt;"",EOMONTH(DarlehensAnfangsDatum,ROW(ZahlungsZeitplan[[#This Row],['#]])-ROW(ZahlungsZeitplan[[#Headers],['#]])-2)+DAY(DarlehensAnfangsDatum),"")</f>
        <v/>
      </c>
      <c r="D343" s="21" t="str">
        <f ca="1">IF(ZahlungsZeitplan[[#This Row],['#]]&lt;&gt;"",IF(ROW()-ROW(ZahlungsZeitplan[[#Headers],[ANFANGSSALDO]])=1,DarlehensBetrag,INDEX(ZahlungsZeitplan[ENDSALDO],ROW()-ROW(ZahlungsZeitplan[[#Headers],[ANFANGSSALDO]])-1)),"")</f>
        <v/>
      </c>
      <c r="E343" s="21" t="str">
        <f ca="1">IF(ZahlungsZeitplan[[#This Row],['#]]&lt;&gt;"",PlanmäßigeZahlung,"")</f>
        <v/>
      </c>
      <c r="F34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3" s="21" t="str">
        <f ca="1">IF(ZahlungsZeitplan[[#This Row],['#]]&lt;&gt;"",ZahlungsZeitplan[[#This Row],[GESAMTZAHLUNG]]-ZahlungsZeitplan[[#This Row],[ZINSEN]],"")</f>
        <v/>
      </c>
      <c r="I343" s="21" t="str">
        <f ca="1">IF(ZahlungsZeitplan[[#This Row],['#]]&lt;=($D$17*12),IF(ZahlungsZeitplan[[#This Row],['#]]&lt;&gt;"",ZahlungsZeitplan[[#This Row],[ANFANGSSALDO]]*(ZinsSatz/ZahlungenProJahr),""),IF(ZahlungsZeitplan[[#This Row],['#]]&lt;&gt;"",ZahlungsZeitplan[[#This Row],[ANFANGSSALDO]]*((ZinsSatz+$D$18)/ZahlungenProJahr),""))</f>
        <v/>
      </c>
      <c r="J343" s="21" t="str">
        <f ca="1">IF(ZahlungsZeitplan[[#This Row],['#]]&lt;&gt;"",IF(ZahlungsZeitplan[[#This Row],[Zahlungen (Plan)]]+ZahlungsZeitplan[[#This Row],[SONDERZAHLUNG]]&lt;=ZahlungsZeitplan[[#This Row],[ANFANGSSALDO]],ZahlungsZeitplan[[#This Row],[ANFANGSSALDO]]-ZahlungsZeitplan[[#This Row],[KAPITAL]],0),"")</f>
        <v/>
      </c>
      <c r="K343" s="21" t="str">
        <f ca="1">IF(ZahlungsZeitplan[[#This Row],['#]]&lt;&gt;"",SUM(INDEX(ZahlungsZeitplan[ZINSEN],1,1):ZahlungsZeitplan[[#This Row],[ZINSEN]]),"")</f>
        <v/>
      </c>
    </row>
    <row r="344" spans="2:11" x14ac:dyDescent="0.25">
      <c r="B344" s="19" t="str">
        <f ca="1">IF(DarlehenIstGut,IF(ROW()-ROW(ZahlungsZeitplan[[#Headers],['#]])&gt;PlanmäßigeAnzahlZahlungen,"",ROW()-ROW(ZahlungsZeitplan[[#Headers],['#]])),"")</f>
        <v/>
      </c>
      <c r="C344" s="20" t="str">
        <f ca="1">IF(ZahlungsZeitplan[[#This Row],['#]]&lt;&gt;"",EOMONTH(DarlehensAnfangsDatum,ROW(ZahlungsZeitplan[[#This Row],['#]])-ROW(ZahlungsZeitplan[[#Headers],['#]])-2)+DAY(DarlehensAnfangsDatum),"")</f>
        <v/>
      </c>
      <c r="D344" s="21" t="str">
        <f ca="1">IF(ZahlungsZeitplan[[#This Row],['#]]&lt;&gt;"",IF(ROW()-ROW(ZahlungsZeitplan[[#Headers],[ANFANGSSALDO]])=1,DarlehensBetrag,INDEX(ZahlungsZeitplan[ENDSALDO],ROW()-ROW(ZahlungsZeitplan[[#Headers],[ANFANGSSALDO]])-1)),"")</f>
        <v/>
      </c>
      <c r="E344" s="21" t="str">
        <f ca="1">IF(ZahlungsZeitplan[[#This Row],['#]]&lt;&gt;"",PlanmäßigeZahlung,"")</f>
        <v/>
      </c>
      <c r="F34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4" s="21" t="str">
        <f ca="1">IF(ZahlungsZeitplan[[#This Row],['#]]&lt;&gt;"",ZahlungsZeitplan[[#This Row],[GESAMTZAHLUNG]]-ZahlungsZeitplan[[#This Row],[ZINSEN]],"")</f>
        <v/>
      </c>
      <c r="I344" s="21" t="str">
        <f ca="1">IF(ZahlungsZeitplan[[#This Row],['#]]&lt;=($D$17*12),IF(ZahlungsZeitplan[[#This Row],['#]]&lt;&gt;"",ZahlungsZeitplan[[#This Row],[ANFANGSSALDO]]*(ZinsSatz/ZahlungenProJahr),""),IF(ZahlungsZeitplan[[#This Row],['#]]&lt;&gt;"",ZahlungsZeitplan[[#This Row],[ANFANGSSALDO]]*((ZinsSatz+$D$18)/ZahlungenProJahr),""))</f>
        <v/>
      </c>
      <c r="J344" s="21" t="str">
        <f ca="1">IF(ZahlungsZeitplan[[#This Row],['#]]&lt;&gt;"",IF(ZahlungsZeitplan[[#This Row],[Zahlungen (Plan)]]+ZahlungsZeitplan[[#This Row],[SONDERZAHLUNG]]&lt;=ZahlungsZeitplan[[#This Row],[ANFANGSSALDO]],ZahlungsZeitplan[[#This Row],[ANFANGSSALDO]]-ZahlungsZeitplan[[#This Row],[KAPITAL]],0),"")</f>
        <v/>
      </c>
      <c r="K344" s="21" t="str">
        <f ca="1">IF(ZahlungsZeitplan[[#This Row],['#]]&lt;&gt;"",SUM(INDEX(ZahlungsZeitplan[ZINSEN],1,1):ZahlungsZeitplan[[#This Row],[ZINSEN]]),"")</f>
        <v/>
      </c>
    </row>
    <row r="345" spans="2:11" x14ac:dyDescent="0.25">
      <c r="B345" s="19" t="str">
        <f ca="1">IF(DarlehenIstGut,IF(ROW()-ROW(ZahlungsZeitplan[[#Headers],['#]])&gt;PlanmäßigeAnzahlZahlungen,"",ROW()-ROW(ZahlungsZeitplan[[#Headers],['#]])),"")</f>
        <v/>
      </c>
      <c r="C345" s="20" t="str">
        <f ca="1">IF(ZahlungsZeitplan[[#This Row],['#]]&lt;&gt;"",EOMONTH(DarlehensAnfangsDatum,ROW(ZahlungsZeitplan[[#This Row],['#]])-ROW(ZahlungsZeitplan[[#Headers],['#]])-2)+DAY(DarlehensAnfangsDatum),"")</f>
        <v/>
      </c>
      <c r="D345" s="21" t="str">
        <f ca="1">IF(ZahlungsZeitplan[[#This Row],['#]]&lt;&gt;"",IF(ROW()-ROW(ZahlungsZeitplan[[#Headers],[ANFANGSSALDO]])=1,DarlehensBetrag,INDEX(ZahlungsZeitplan[ENDSALDO],ROW()-ROW(ZahlungsZeitplan[[#Headers],[ANFANGSSALDO]])-1)),"")</f>
        <v/>
      </c>
      <c r="E345" s="21" t="str">
        <f ca="1">IF(ZahlungsZeitplan[[#This Row],['#]]&lt;&gt;"",PlanmäßigeZahlung,"")</f>
        <v/>
      </c>
      <c r="F34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5" s="21" t="str">
        <f ca="1">IF(ZahlungsZeitplan[[#This Row],['#]]&lt;&gt;"",ZahlungsZeitplan[[#This Row],[GESAMTZAHLUNG]]-ZahlungsZeitplan[[#This Row],[ZINSEN]],"")</f>
        <v/>
      </c>
      <c r="I345" s="21" t="str">
        <f ca="1">IF(ZahlungsZeitplan[[#This Row],['#]]&lt;=($D$17*12),IF(ZahlungsZeitplan[[#This Row],['#]]&lt;&gt;"",ZahlungsZeitplan[[#This Row],[ANFANGSSALDO]]*(ZinsSatz/ZahlungenProJahr),""),IF(ZahlungsZeitplan[[#This Row],['#]]&lt;&gt;"",ZahlungsZeitplan[[#This Row],[ANFANGSSALDO]]*((ZinsSatz+$D$18)/ZahlungenProJahr),""))</f>
        <v/>
      </c>
      <c r="J345" s="21" t="str">
        <f ca="1">IF(ZahlungsZeitplan[[#This Row],['#]]&lt;&gt;"",IF(ZahlungsZeitplan[[#This Row],[Zahlungen (Plan)]]+ZahlungsZeitplan[[#This Row],[SONDERZAHLUNG]]&lt;=ZahlungsZeitplan[[#This Row],[ANFANGSSALDO]],ZahlungsZeitplan[[#This Row],[ANFANGSSALDO]]-ZahlungsZeitplan[[#This Row],[KAPITAL]],0),"")</f>
        <v/>
      </c>
      <c r="K345" s="21" t="str">
        <f ca="1">IF(ZahlungsZeitplan[[#This Row],['#]]&lt;&gt;"",SUM(INDEX(ZahlungsZeitplan[ZINSEN],1,1):ZahlungsZeitplan[[#This Row],[ZINSEN]]),"")</f>
        <v/>
      </c>
    </row>
    <row r="346" spans="2:11" x14ac:dyDescent="0.25">
      <c r="B346" s="19" t="str">
        <f ca="1">IF(DarlehenIstGut,IF(ROW()-ROW(ZahlungsZeitplan[[#Headers],['#]])&gt;PlanmäßigeAnzahlZahlungen,"",ROW()-ROW(ZahlungsZeitplan[[#Headers],['#]])),"")</f>
        <v/>
      </c>
      <c r="C346" s="20" t="str">
        <f ca="1">IF(ZahlungsZeitplan[[#This Row],['#]]&lt;&gt;"",EOMONTH(DarlehensAnfangsDatum,ROW(ZahlungsZeitplan[[#This Row],['#]])-ROW(ZahlungsZeitplan[[#Headers],['#]])-2)+DAY(DarlehensAnfangsDatum),"")</f>
        <v/>
      </c>
      <c r="D346" s="21" t="str">
        <f ca="1">IF(ZahlungsZeitplan[[#This Row],['#]]&lt;&gt;"",IF(ROW()-ROW(ZahlungsZeitplan[[#Headers],[ANFANGSSALDO]])=1,DarlehensBetrag,INDEX(ZahlungsZeitplan[ENDSALDO],ROW()-ROW(ZahlungsZeitplan[[#Headers],[ANFANGSSALDO]])-1)),"")</f>
        <v/>
      </c>
      <c r="E346" s="21" t="str">
        <f ca="1">IF(ZahlungsZeitplan[[#This Row],['#]]&lt;&gt;"",PlanmäßigeZahlung,"")</f>
        <v/>
      </c>
      <c r="F34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6" s="21" t="str">
        <f ca="1">IF(ZahlungsZeitplan[[#This Row],['#]]&lt;&gt;"",ZahlungsZeitplan[[#This Row],[GESAMTZAHLUNG]]-ZahlungsZeitplan[[#This Row],[ZINSEN]],"")</f>
        <v/>
      </c>
      <c r="I346" s="21" t="str">
        <f ca="1">IF(ZahlungsZeitplan[[#This Row],['#]]&lt;=($D$17*12),IF(ZahlungsZeitplan[[#This Row],['#]]&lt;&gt;"",ZahlungsZeitplan[[#This Row],[ANFANGSSALDO]]*(ZinsSatz/ZahlungenProJahr),""),IF(ZahlungsZeitplan[[#This Row],['#]]&lt;&gt;"",ZahlungsZeitplan[[#This Row],[ANFANGSSALDO]]*((ZinsSatz+$D$18)/ZahlungenProJahr),""))</f>
        <v/>
      </c>
      <c r="J346" s="21" t="str">
        <f ca="1">IF(ZahlungsZeitplan[[#This Row],['#]]&lt;&gt;"",IF(ZahlungsZeitplan[[#This Row],[Zahlungen (Plan)]]+ZahlungsZeitplan[[#This Row],[SONDERZAHLUNG]]&lt;=ZahlungsZeitplan[[#This Row],[ANFANGSSALDO]],ZahlungsZeitplan[[#This Row],[ANFANGSSALDO]]-ZahlungsZeitplan[[#This Row],[KAPITAL]],0),"")</f>
        <v/>
      </c>
      <c r="K346" s="21" t="str">
        <f ca="1">IF(ZahlungsZeitplan[[#This Row],['#]]&lt;&gt;"",SUM(INDEX(ZahlungsZeitplan[ZINSEN],1,1):ZahlungsZeitplan[[#This Row],[ZINSEN]]),"")</f>
        <v/>
      </c>
    </row>
    <row r="347" spans="2:11" x14ac:dyDescent="0.25">
      <c r="B347" s="19" t="str">
        <f ca="1">IF(DarlehenIstGut,IF(ROW()-ROW(ZahlungsZeitplan[[#Headers],['#]])&gt;PlanmäßigeAnzahlZahlungen,"",ROW()-ROW(ZahlungsZeitplan[[#Headers],['#]])),"")</f>
        <v/>
      </c>
      <c r="C347" s="20" t="str">
        <f ca="1">IF(ZahlungsZeitplan[[#This Row],['#]]&lt;&gt;"",EOMONTH(DarlehensAnfangsDatum,ROW(ZahlungsZeitplan[[#This Row],['#]])-ROW(ZahlungsZeitplan[[#Headers],['#]])-2)+DAY(DarlehensAnfangsDatum),"")</f>
        <v/>
      </c>
      <c r="D347" s="21" t="str">
        <f ca="1">IF(ZahlungsZeitplan[[#This Row],['#]]&lt;&gt;"",IF(ROW()-ROW(ZahlungsZeitplan[[#Headers],[ANFANGSSALDO]])=1,DarlehensBetrag,INDEX(ZahlungsZeitplan[ENDSALDO],ROW()-ROW(ZahlungsZeitplan[[#Headers],[ANFANGSSALDO]])-1)),"")</f>
        <v/>
      </c>
      <c r="E347" s="21" t="str">
        <f ca="1">IF(ZahlungsZeitplan[[#This Row],['#]]&lt;&gt;"",PlanmäßigeZahlung,"")</f>
        <v/>
      </c>
      <c r="F34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7" s="21" t="str">
        <f ca="1">IF(ZahlungsZeitplan[[#This Row],['#]]&lt;&gt;"",ZahlungsZeitplan[[#This Row],[GESAMTZAHLUNG]]-ZahlungsZeitplan[[#This Row],[ZINSEN]],"")</f>
        <v/>
      </c>
      <c r="I347" s="21" t="str">
        <f ca="1">IF(ZahlungsZeitplan[[#This Row],['#]]&lt;=($D$17*12),IF(ZahlungsZeitplan[[#This Row],['#]]&lt;&gt;"",ZahlungsZeitplan[[#This Row],[ANFANGSSALDO]]*(ZinsSatz/ZahlungenProJahr),""),IF(ZahlungsZeitplan[[#This Row],['#]]&lt;&gt;"",ZahlungsZeitplan[[#This Row],[ANFANGSSALDO]]*((ZinsSatz+$D$18)/ZahlungenProJahr),""))</f>
        <v/>
      </c>
      <c r="J347" s="21" t="str">
        <f ca="1">IF(ZahlungsZeitplan[[#This Row],['#]]&lt;&gt;"",IF(ZahlungsZeitplan[[#This Row],[Zahlungen (Plan)]]+ZahlungsZeitplan[[#This Row],[SONDERZAHLUNG]]&lt;=ZahlungsZeitplan[[#This Row],[ANFANGSSALDO]],ZahlungsZeitplan[[#This Row],[ANFANGSSALDO]]-ZahlungsZeitplan[[#This Row],[KAPITAL]],0),"")</f>
        <v/>
      </c>
      <c r="K347" s="21" t="str">
        <f ca="1">IF(ZahlungsZeitplan[[#This Row],['#]]&lt;&gt;"",SUM(INDEX(ZahlungsZeitplan[ZINSEN],1,1):ZahlungsZeitplan[[#This Row],[ZINSEN]]),"")</f>
        <v/>
      </c>
    </row>
    <row r="348" spans="2:11" x14ac:dyDescent="0.25">
      <c r="B348" s="19" t="str">
        <f ca="1">IF(DarlehenIstGut,IF(ROW()-ROW(ZahlungsZeitplan[[#Headers],['#]])&gt;PlanmäßigeAnzahlZahlungen,"",ROW()-ROW(ZahlungsZeitplan[[#Headers],['#]])),"")</f>
        <v/>
      </c>
      <c r="C348" s="20" t="str">
        <f ca="1">IF(ZahlungsZeitplan[[#This Row],['#]]&lt;&gt;"",EOMONTH(DarlehensAnfangsDatum,ROW(ZahlungsZeitplan[[#This Row],['#]])-ROW(ZahlungsZeitplan[[#Headers],['#]])-2)+DAY(DarlehensAnfangsDatum),"")</f>
        <v/>
      </c>
      <c r="D348" s="21" t="str">
        <f ca="1">IF(ZahlungsZeitplan[[#This Row],['#]]&lt;&gt;"",IF(ROW()-ROW(ZahlungsZeitplan[[#Headers],[ANFANGSSALDO]])=1,DarlehensBetrag,INDEX(ZahlungsZeitplan[ENDSALDO],ROW()-ROW(ZahlungsZeitplan[[#Headers],[ANFANGSSALDO]])-1)),"")</f>
        <v/>
      </c>
      <c r="E348" s="21" t="str">
        <f ca="1">IF(ZahlungsZeitplan[[#This Row],['#]]&lt;&gt;"",PlanmäßigeZahlung,"")</f>
        <v/>
      </c>
      <c r="F34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8" s="21" t="str">
        <f ca="1">IF(ZahlungsZeitplan[[#This Row],['#]]&lt;&gt;"",ZahlungsZeitplan[[#This Row],[GESAMTZAHLUNG]]-ZahlungsZeitplan[[#This Row],[ZINSEN]],"")</f>
        <v/>
      </c>
      <c r="I348" s="21" t="str">
        <f ca="1">IF(ZahlungsZeitplan[[#This Row],['#]]&lt;=($D$17*12),IF(ZahlungsZeitplan[[#This Row],['#]]&lt;&gt;"",ZahlungsZeitplan[[#This Row],[ANFANGSSALDO]]*(ZinsSatz/ZahlungenProJahr),""),IF(ZahlungsZeitplan[[#This Row],['#]]&lt;&gt;"",ZahlungsZeitplan[[#This Row],[ANFANGSSALDO]]*((ZinsSatz+$D$18)/ZahlungenProJahr),""))</f>
        <v/>
      </c>
      <c r="J348" s="21" t="str">
        <f ca="1">IF(ZahlungsZeitplan[[#This Row],['#]]&lt;&gt;"",IF(ZahlungsZeitplan[[#This Row],[Zahlungen (Plan)]]+ZahlungsZeitplan[[#This Row],[SONDERZAHLUNG]]&lt;=ZahlungsZeitplan[[#This Row],[ANFANGSSALDO]],ZahlungsZeitplan[[#This Row],[ANFANGSSALDO]]-ZahlungsZeitplan[[#This Row],[KAPITAL]],0),"")</f>
        <v/>
      </c>
      <c r="K348" s="21" t="str">
        <f ca="1">IF(ZahlungsZeitplan[[#This Row],['#]]&lt;&gt;"",SUM(INDEX(ZahlungsZeitplan[ZINSEN],1,1):ZahlungsZeitplan[[#This Row],[ZINSEN]]),"")</f>
        <v/>
      </c>
    </row>
    <row r="349" spans="2:11" x14ac:dyDescent="0.25">
      <c r="B349" s="19" t="str">
        <f ca="1">IF(DarlehenIstGut,IF(ROW()-ROW(ZahlungsZeitplan[[#Headers],['#]])&gt;PlanmäßigeAnzahlZahlungen,"",ROW()-ROW(ZahlungsZeitplan[[#Headers],['#]])),"")</f>
        <v/>
      </c>
      <c r="C349" s="20" t="str">
        <f ca="1">IF(ZahlungsZeitplan[[#This Row],['#]]&lt;&gt;"",EOMONTH(DarlehensAnfangsDatum,ROW(ZahlungsZeitplan[[#This Row],['#]])-ROW(ZahlungsZeitplan[[#Headers],['#]])-2)+DAY(DarlehensAnfangsDatum),"")</f>
        <v/>
      </c>
      <c r="D349" s="21" t="str">
        <f ca="1">IF(ZahlungsZeitplan[[#This Row],['#]]&lt;&gt;"",IF(ROW()-ROW(ZahlungsZeitplan[[#Headers],[ANFANGSSALDO]])=1,DarlehensBetrag,INDEX(ZahlungsZeitplan[ENDSALDO],ROW()-ROW(ZahlungsZeitplan[[#Headers],[ANFANGSSALDO]])-1)),"")</f>
        <v/>
      </c>
      <c r="E349" s="21" t="str">
        <f ca="1">IF(ZahlungsZeitplan[[#This Row],['#]]&lt;&gt;"",PlanmäßigeZahlung,"")</f>
        <v/>
      </c>
      <c r="F34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49" s="21" t="str">
        <f ca="1">IF(ZahlungsZeitplan[[#This Row],['#]]&lt;&gt;"",ZahlungsZeitplan[[#This Row],[GESAMTZAHLUNG]]-ZahlungsZeitplan[[#This Row],[ZINSEN]],"")</f>
        <v/>
      </c>
      <c r="I349" s="21" t="str">
        <f ca="1">IF(ZahlungsZeitplan[[#This Row],['#]]&lt;=($D$17*12),IF(ZahlungsZeitplan[[#This Row],['#]]&lt;&gt;"",ZahlungsZeitplan[[#This Row],[ANFANGSSALDO]]*(ZinsSatz/ZahlungenProJahr),""),IF(ZahlungsZeitplan[[#This Row],['#]]&lt;&gt;"",ZahlungsZeitplan[[#This Row],[ANFANGSSALDO]]*((ZinsSatz+$D$18)/ZahlungenProJahr),""))</f>
        <v/>
      </c>
      <c r="J349" s="21" t="str">
        <f ca="1">IF(ZahlungsZeitplan[[#This Row],['#]]&lt;&gt;"",IF(ZahlungsZeitplan[[#This Row],[Zahlungen (Plan)]]+ZahlungsZeitplan[[#This Row],[SONDERZAHLUNG]]&lt;=ZahlungsZeitplan[[#This Row],[ANFANGSSALDO]],ZahlungsZeitplan[[#This Row],[ANFANGSSALDO]]-ZahlungsZeitplan[[#This Row],[KAPITAL]],0),"")</f>
        <v/>
      </c>
      <c r="K349" s="21" t="str">
        <f ca="1">IF(ZahlungsZeitplan[[#This Row],['#]]&lt;&gt;"",SUM(INDEX(ZahlungsZeitplan[ZINSEN],1,1):ZahlungsZeitplan[[#This Row],[ZINSEN]]),"")</f>
        <v/>
      </c>
    </row>
    <row r="350" spans="2:11" x14ac:dyDescent="0.25">
      <c r="B350" s="19" t="str">
        <f ca="1">IF(DarlehenIstGut,IF(ROW()-ROW(ZahlungsZeitplan[[#Headers],['#]])&gt;PlanmäßigeAnzahlZahlungen,"",ROW()-ROW(ZahlungsZeitplan[[#Headers],['#]])),"")</f>
        <v/>
      </c>
      <c r="C350" s="20" t="str">
        <f ca="1">IF(ZahlungsZeitplan[[#This Row],['#]]&lt;&gt;"",EOMONTH(DarlehensAnfangsDatum,ROW(ZahlungsZeitplan[[#This Row],['#]])-ROW(ZahlungsZeitplan[[#Headers],['#]])-2)+DAY(DarlehensAnfangsDatum),"")</f>
        <v/>
      </c>
      <c r="D350" s="21" t="str">
        <f ca="1">IF(ZahlungsZeitplan[[#This Row],['#]]&lt;&gt;"",IF(ROW()-ROW(ZahlungsZeitplan[[#Headers],[ANFANGSSALDO]])=1,DarlehensBetrag,INDEX(ZahlungsZeitplan[ENDSALDO],ROW()-ROW(ZahlungsZeitplan[[#Headers],[ANFANGSSALDO]])-1)),"")</f>
        <v/>
      </c>
      <c r="E350" s="21" t="str">
        <f ca="1">IF(ZahlungsZeitplan[[#This Row],['#]]&lt;&gt;"",PlanmäßigeZahlung,"")</f>
        <v/>
      </c>
      <c r="F35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0" s="21" t="str">
        <f ca="1">IF(ZahlungsZeitplan[[#This Row],['#]]&lt;&gt;"",ZahlungsZeitplan[[#This Row],[GESAMTZAHLUNG]]-ZahlungsZeitplan[[#This Row],[ZINSEN]],"")</f>
        <v/>
      </c>
      <c r="I350" s="21" t="str">
        <f ca="1">IF(ZahlungsZeitplan[[#This Row],['#]]&lt;=($D$17*12),IF(ZahlungsZeitplan[[#This Row],['#]]&lt;&gt;"",ZahlungsZeitplan[[#This Row],[ANFANGSSALDO]]*(ZinsSatz/ZahlungenProJahr),""),IF(ZahlungsZeitplan[[#This Row],['#]]&lt;&gt;"",ZahlungsZeitplan[[#This Row],[ANFANGSSALDO]]*((ZinsSatz+$D$18)/ZahlungenProJahr),""))</f>
        <v/>
      </c>
      <c r="J350" s="21" t="str">
        <f ca="1">IF(ZahlungsZeitplan[[#This Row],['#]]&lt;&gt;"",IF(ZahlungsZeitplan[[#This Row],[Zahlungen (Plan)]]+ZahlungsZeitplan[[#This Row],[SONDERZAHLUNG]]&lt;=ZahlungsZeitplan[[#This Row],[ANFANGSSALDO]],ZahlungsZeitplan[[#This Row],[ANFANGSSALDO]]-ZahlungsZeitplan[[#This Row],[KAPITAL]],0),"")</f>
        <v/>
      </c>
      <c r="K350" s="21" t="str">
        <f ca="1">IF(ZahlungsZeitplan[[#This Row],['#]]&lt;&gt;"",SUM(INDEX(ZahlungsZeitplan[ZINSEN],1,1):ZahlungsZeitplan[[#This Row],[ZINSEN]]),"")</f>
        <v/>
      </c>
    </row>
    <row r="351" spans="2:11" x14ac:dyDescent="0.25">
      <c r="B351" s="19" t="str">
        <f ca="1">IF(DarlehenIstGut,IF(ROW()-ROW(ZahlungsZeitplan[[#Headers],['#]])&gt;PlanmäßigeAnzahlZahlungen,"",ROW()-ROW(ZahlungsZeitplan[[#Headers],['#]])),"")</f>
        <v/>
      </c>
      <c r="C351" s="20" t="str">
        <f ca="1">IF(ZahlungsZeitplan[[#This Row],['#]]&lt;&gt;"",EOMONTH(DarlehensAnfangsDatum,ROW(ZahlungsZeitplan[[#This Row],['#]])-ROW(ZahlungsZeitplan[[#Headers],['#]])-2)+DAY(DarlehensAnfangsDatum),"")</f>
        <v/>
      </c>
      <c r="D351" s="21" t="str">
        <f ca="1">IF(ZahlungsZeitplan[[#This Row],['#]]&lt;&gt;"",IF(ROW()-ROW(ZahlungsZeitplan[[#Headers],[ANFANGSSALDO]])=1,DarlehensBetrag,INDEX(ZahlungsZeitplan[ENDSALDO],ROW()-ROW(ZahlungsZeitplan[[#Headers],[ANFANGSSALDO]])-1)),"")</f>
        <v/>
      </c>
      <c r="E351" s="21" t="str">
        <f ca="1">IF(ZahlungsZeitplan[[#This Row],['#]]&lt;&gt;"",PlanmäßigeZahlung,"")</f>
        <v/>
      </c>
      <c r="F35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1" s="21" t="str">
        <f ca="1">IF(ZahlungsZeitplan[[#This Row],['#]]&lt;&gt;"",ZahlungsZeitplan[[#This Row],[GESAMTZAHLUNG]]-ZahlungsZeitplan[[#This Row],[ZINSEN]],"")</f>
        <v/>
      </c>
      <c r="I351" s="21" t="str">
        <f ca="1">IF(ZahlungsZeitplan[[#This Row],['#]]&lt;=($D$17*12),IF(ZahlungsZeitplan[[#This Row],['#]]&lt;&gt;"",ZahlungsZeitplan[[#This Row],[ANFANGSSALDO]]*(ZinsSatz/ZahlungenProJahr),""),IF(ZahlungsZeitplan[[#This Row],['#]]&lt;&gt;"",ZahlungsZeitplan[[#This Row],[ANFANGSSALDO]]*((ZinsSatz+$D$18)/ZahlungenProJahr),""))</f>
        <v/>
      </c>
      <c r="J351" s="21" t="str">
        <f ca="1">IF(ZahlungsZeitplan[[#This Row],['#]]&lt;&gt;"",IF(ZahlungsZeitplan[[#This Row],[Zahlungen (Plan)]]+ZahlungsZeitplan[[#This Row],[SONDERZAHLUNG]]&lt;=ZahlungsZeitplan[[#This Row],[ANFANGSSALDO]],ZahlungsZeitplan[[#This Row],[ANFANGSSALDO]]-ZahlungsZeitplan[[#This Row],[KAPITAL]],0),"")</f>
        <v/>
      </c>
      <c r="K351" s="21" t="str">
        <f ca="1">IF(ZahlungsZeitplan[[#This Row],['#]]&lt;&gt;"",SUM(INDEX(ZahlungsZeitplan[ZINSEN],1,1):ZahlungsZeitplan[[#This Row],[ZINSEN]]),"")</f>
        <v/>
      </c>
    </row>
    <row r="352" spans="2:11" x14ac:dyDescent="0.25">
      <c r="B352" s="19" t="str">
        <f ca="1">IF(DarlehenIstGut,IF(ROW()-ROW(ZahlungsZeitplan[[#Headers],['#]])&gt;PlanmäßigeAnzahlZahlungen,"",ROW()-ROW(ZahlungsZeitplan[[#Headers],['#]])),"")</f>
        <v/>
      </c>
      <c r="C352" s="20" t="str">
        <f ca="1">IF(ZahlungsZeitplan[[#This Row],['#]]&lt;&gt;"",EOMONTH(DarlehensAnfangsDatum,ROW(ZahlungsZeitplan[[#This Row],['#]])-ROW(ZahlungsZeitplan[[#Headers],['#]])-2)+DAY(DarlehensAnfangsDatum),"")</f>
        <v/>
      </c>
      <c r="D352" s="21" t="str">
        <f ca="1">IF(ZahlungsZeitplan[[#This Row],['#]]&lt;&gt;"",IF(ROW()-ROW(ZahlungsZeitplan[[#Headers],[ANFANGSSALDO]])=1,DarlehensBetrag,INDEX(ZahlungsZeitplan[ENDSALDO],ROW()-ROW(ZahlungsZeitplan[[#Headers],[ANFANGSSALDO]])-1)),"")</f>
        <v/>
      </c>
      <c r="E352" s="21" t="str">
        <f ca="1">IF(ZahlungsZeitplan[[#This Row],['#]]&lt;&gt;"",PlanmäßigeZahlung,"")</f>
        <v/>
      </c>
      <c r="F35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2" s="21" t="str">
        <f ca="1">IF(ZahlungsZeitplan[[#This Row],['#]]&lt;&gt;"",ZahlungsZeitplan[[#This Row],[GESAMTZAHLUNG]]-ZahlungsZeitplan[[#This Row],[ZINSEN]],"")</f>
        <v/>
      </c>
      <c r="I352" s="21" t="str">
        <f ca="1">IF(ZahlungsZeitplan[[#This Row],['#]]&lt;=($D$17*12),IF(ZahlungsZeitplan[[#This Row],['#]]&lt;&gt;"",ZahlungsZeitplan[[#This Row],[ANFANGSSALDO]]*(ZinsSatz/ZahlungenProJahr),""),IF(ZahlungsZeitplan[[#This Row],['#]]&lt;&gt;"",ZahlungsZeitplan[[#This Row],[ANFANGSSALDO]]*((ZinsSatz+$D$18)/ZahlungenProJahr),""))</f>
        <v/>
      </c>
      <c r="J352" s="21" t="str">
        <f ca="1">IF(ZahlungsZeitplan[[#This Row],['#]]&lt;&gt;"",IF(ZahlungsZeitplan[[#This Row],[Zahlungen (Plan)]]+ZahlungsZeitplan[[#This Row],[SONDERZAHLUNG]]&lt;=ZahlungsZeitplan[[#This Row],[ANFANGSSALDO]],ZahlungsZeitplan[[#This Row],[ANFANGSSALDO]]-ZahlungsZeitplan[[#This Row],[KAPITAL]],0),"")</f>
        <v/>
      </c>
      <c r="K352" s="21" t="str">
        <f ca="1">IF(ZahlungsZeitplan[[#This Row],['#]]&lt;&gt;"",SUM(INDEX(ZahlungsZeitplan[ZINSEN],1,1):ZahlungsZeitplan[[#This Row],[ZINSEN]]),"")</f>
        <v/>
      </c>
    </row>
    <row r="353" spans="2:11" x14ac:dyDescent="0.25">
      <c r="B353" s="19" t="str">
        <f ca="1">IF(DarlehenIstGut,IF(ROW()-ROW(ZahlungsZeitplan[[#Headers],['#]])&gt;PlanmäßigeAnzahlZahlungen,"",ROW()-ROW(ZahlungsZeitplan[[#Headers],['#]])),"")</f>
        <v/>
      </c>
      <c r="C353" s="20" t="str">
        <f ca="1">IF(ZahlungsZeitplan[[#This Row],['#]]&lt;&gt;"",EOMONTH(DarlehensAnfangsDatum,ROW(ZahlungsZeitplan[[#This Row],['#]])-ROW(ZahlungsZeitplan[[#Headers],['#]])-2)+DAY(DarlehensAnfangsDatum),"")</f>
        <v/>
      </c>
      <c r="D353" s="21" t="str">
        <f ca="1">IF(ZahlungsZeitplan[[#This Row],['#]]&lt;&gt;"",IF(ROW()-ROW(ZahlungsZeitplan[[#Headers],[ANFANGSSALDO]])=1,DarlehensBetrag,INDEX(ZahlungsZeitplan[ENDSALDO],ROW()-ROW(ZahlungsZeitplan[[#Headers],[ANFANGSSALDO]])-1)),"")</f>
        <v/>
      </c>
      <c r="E353" s="21" t="str">
        <f ca="1">IF(ZahlungsZeitplan[[#This Row],['#]]&lt;&gt;"",PlanmäßigeZahlung,"")</f>
        <v/>
      </c>
      <c r="F35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3" s="21" t="str">
        <f ca="1">IF(ZahlungsZeitplan[[#This Row],['#]]&lt;&gt;"",ZahlungsZeitplan[[#This Row],[GESAMTZAHLUNG]]-ZahlungsZeitplan[[#This Row],[ZINSEN]],"")</f>
        <v/>
      </c>
      <c r="I353" s="21" t="str">
        <f ca="1">IF(ZahlungsZeitplan[[#This Row],['#]]&lt;=($D$17*12),IF(ZahlungsZeitplan[[#This Row],['#]]&lt;&gt;"",ZahlungsZeitplan[[#This Row],[ANFANGSSALDO]]*(ZinsSatz/ZahlungenProJahr),""),IF(ZahlungsZeitplan[[#This Row],['#]]&lt;&gt;"",ZahlungsZeitplan[[#This Row],[ANFANGSSALDO]]*((ZinsSatz+$D$18)/ZahlungenProJahr),""))</f>
        <v/>
      </c>
      <c r="J353" s="21" t="str">
        <f ca="1">IF(ZahlungsZeitplan[[#This Row],['#]]&lt;&gt;"",IF(ZahlungsZeitplan[[#This Row],[Zahlungen (Plan)]]+ZahlungsZeitplan[[#This Row],[SONDERZAHLUNG]]&lt;=ZahlungsZeitplan[[#This Row],[ANFANGSSALDO]],ZahlungsZeitplan[[#This Row],[ANFANGSSALDO]]-ZahlungsZeitplan[[#This Row],[KAPITAL]],0),"")</f>
        <v/>
      </c>
      <c r="K353" s="21" t="str">
        <f ca="1">IF(ZahlungsZeitplan[[#This Row],['#]]&lt;&gt;"",SUM(INDEX(ZahlungsZeitplan[ZINSEN],1,1):ZahlungsZeitplan[[#This Row],[ZINSEN]]),"")</f>
        <v/>
      </c>
    </row>
    <row r="354" spans="2:11" x14ac:dyDescent="0.25">
      <c r="B354" s="19" t="str">
        <f ca="1">IF(DarlehenIstGut,IF(ROW()-ROW(ZahlungsZeitplan[[#Headers],['#]])&gt;PlanmäßigeAnzahlZahlungen,"",ROW()-ROW(ZahlungsZeitplan[[#Headers],['#]])),"")</f>
        <v/>
      </c>
      <c r="C354" s="20" t="str">
        <f ca="1">IF(ZahlungsZeitplan[[#This Row],['#]]&lt;&gt;"",EOMONTH(DarlehensAnfangsDatum,ROW(ZahlungsZeitplan[[#This Row],['#]])-ROW(ZahlungsZeitplan[[#Headers],['#]])-2)+DAY(DarlehensAnfangsDatum),"")</f>
        <v/>
      </c>
      <c r="D354" s="21" t="str">
        <f ca="1">IF(ZahlungsZeitplan[[#This Row],['#]]&lt;&gt;"",IF(ROW()-ROW(ZahlungsZeitplan[[#Headers],[ANFANGSSALDO]])=1,DarlehensBetrag,INDEX(ZahlungsZeitplan[ENDSALDO],ROW()-ROW(ZahlungsZeitplan[[#Headers],[ANFANGSSALDO]])-1)),"")</f>
        <v/>
      </c>
      <c r="E354" s="21" t="str">
        <f ca="1">IF(ZahlungsZeitplan[[#This Row],['#]]&lt;&gt;"",PlanmäßigeZahlung,"")</f>
        <v/>
      </c>
      <c r="F35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4" s="21" t="str">
        <f ca="1">IF(ZahlungsZeitplan[[#This Row],['#]]&lt;&gt;"",ZahlungsZeitplan[[#This Row],[GESAMTZAHLUNG]]-ZahlungsZeitplan[[#This Row],[ZINSEN]],"")</f>
        <v/>
      </c>
      <c r="I354" s="21" t="str">
        <f ca="1">IF(ZahlungsZeitplan[[#This Row],['#]]&lt;=($D$17*12),IF(ZahlungsZeitplan[[#This Row],['#]]&lt;&gt;"",ZahlungsZeitplan[[#This Row],[ANFANGSSALDO]]*(ZinsSatz/ZahlungenProJahr),""),IF(ZahlungsZeitplan[[#This Row],['#]]&lt;&gt;"",ZahlungsZeitplan[[#This Row],[ANFANGSSALDO]]*((ZinsSatz+$D$18)/ZahlungenProJahr),""))</f>
        <v/>
      </c>
      <c r="J354" s="21" t="str">
        <f ca="1">IF(ZahlungsZeitplan[[#This Row],['#]]&lt;&gt;"",IF(ZahlungsZeitplan[[#This Row],[Zahlungen (Plan)]]+ZahlungsZeitplan[[#This Row],[SONDERZAHLUNG]]&lt;=ZahlungsZeitplan[[#This Row],[ANFANGSSALDO]],ZahlungsZeitplan[[#This Row],[ANFANGSSALDO]]-ZahlungsZeitplan[[#This Row],[KAPITAL]],0),"")</f>
        <v/>
      </c>
      <c r="K354" s="21" t="str">
        <f ca="1">IF(ZahlungsZeitplan[[#This Row],['#]]&lt;&gt;"",SUM(INDEX(ZahlungsZeitplan[ZINSEN],1,1):ZahlungsZeitplan[[#This Row],[ZINSEN]]),"")</f>
        <v/>
      </c>
    </row>
    <row r="355" spans="2:11" x14ac:dyDescent="0.25">
      <c r="B355" s="19" t="str">
        <f ca="1">IF(DarlehenIstGut,IF(ROW()-ROW(ZahlungsZeitplan[[#Headers],['#]])&gt;PlanmäßigeAnzahlZahlungen,"",ROW()-ROW(ZahlungsZeitplan[[#Headers],['#]])),"")</f>
        <v/>
      </c>
      <c r="C355" s="20" t="str">
        <f ca="1">IF(ZahlungsZeitplan[[#This Row],['#]]&lt;&gt;"",EOMONTH(DarlehensAnfangsDatum,ROW(ZahlungsZeitplan[[#This Row],['#]])-ROW(ZahlungsZeitplan[[#Headers],['#]])-2)+DAY(DarlehensAnfangsDatum),"")</f>
        <v/>
      </c>
      <c r="D355" s="21" t="str">
        <f ca="1">IF(ZahlungsZeitplan[[#This Row],['#]]&lt;&gt;"",IF(ROW()-ROW(ZahlungsZeitplan[[#Headers],[ANFANGSSALDO]])=1,DarlehensBetrag,INDEX(ZahlungsZeitplan[ENDSALDO],ROW()-ROW(ZahlungsZeitplan[[#Headers],[ANFANGSSALDO]])-1)),"")</f>
        <v/>
      </c>
      <c r="E355" s="21" t="str">
        <f ca="1">IF(ZahlungsZeitplan[[#This Row],['#]]&lt;&gt;"",PlanmäßigeZahlung,"")</f>
        <v/>
      </c>
      <c r="F35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5" s="21" t="str">
        <f ca="1">IF(ZahlungsZeitplan[[#This Row],['#]]&lt;&gt;"",ZahlungsZeitplan[[#This Row],[GESAMTZAHLUNG]]-ZahlungsZeitplan[[#This Row],[ZINSEN]],"")</f>
        <v/>
      </c>
      <c r="I355" s="21" t="str">
        <f ca="1">IF(ZahlungsZeitplan[[#This Row],['#]]&lt;=($D$17*12),IF(ZahlungsZeitplan[[#This Row],['#]]&lt;&gt;"",ZahlungsZeitplan[[#This Row],[ANFANGSSALDO]]*(ZinsSatz/ZahlungenProJahr),""),IF(ZahlungsZeitplan[[#This Row],['#]]&lt;&gt;"",ZahlungsZeitplan[[#This Row],[ANFANGSSALDO]]*((ZinsSatz+$D$18)/ZahlungenProJahr),""))</f>
        <v/>
      </c>
      <c r="J355" s="21" t="str">
        <f ca="1">IF(ZahlungsZeitplan[[#This Row],['#]]&lt;&gt;"",IF(ZahlungsZeitplan[[#This Row],[Zahlungen (Plan)]]+ZahlungsZeitplan[[#This Row],[SONDERZAHLUNG]]&lt;=ZahlungsZeitplan[[#This Row],[ANFANGSSALDO]],ZahlungsZeitplan[[#This Row],[ANFANGSSALDO]]-ZahlungsZeitplan[[#This Row],[KAPITAL]],0),"")</f>
        <v/>
      </c>
      <c r="K355" s="21" t="str">
        <f ca="1">IF(ZahlungsZeitplan[[#This Row],['#]]&lt;&gt;"",SUM(INDEX(ZahlungsZeitplan[ZINSEN],1,1):ZahlungsZeitplan[[#This Row],[ZINSEN]]),"")</f>
        <v/>
      </c>
    </row>
    <row r="356" spans="2:11" x14ac:dyDescent="0.25">
      <c r="B356" s="19" t="str">
        <f ca="1">IF(DarlehenIstGut,IF(ROW()-ROW(ZahlungsZeitplan[[#Headers],['#]])&gt;PlanmäßigeAnzahlZahlungen,"",ROW()-ROW(ZahlungsZeitplan[[#Headers],['#]])),"")</f>
        <v/>
      </c>
      <c r="C356" s="20" t="str">
        <f ca="1">IF(ZahlungsZeitplan[[#This Row],['#]]&lt;&gt;"",EOMONTH(DarlehensAnfangsDatum,ROW(ZahlungsZeitplan[[#This Row],['#]])-ROW(ZahlungsZeitplan[[#Headers],['#]])-2)+DAY(DarlehensAnfangsDatum),"")</f>
        <v/>
      </c>
      <c r="D356" s="21" t="str">
        <f ca="1">IF(ZahlungsZeitplan[[#This Row],['#]]&lt;&gt;"",IF(ROW()-ROW(ZahlungsZeitplan[[#Headers],[ANFANGSSALDO]])=1,DarlehensBetrag,INDEX(ZahlungsZeitplan[ENDSALDO],ROW()-ROW(ZahlungsZeitplan[[#Headers],[ANFANGSSALDO]])-1)),"")</f>
        <v/>
      </c>
      <c r="E356" s="21" t="str">
        <f ca="1">IF(ZahlungsZeitplan[[#This Row],['#]]&lt;&gt;"",PlanmäßigeZahlung,"")</f>
        <v/>
      </c>
      <c r="F35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6" s="21" t="str">
        <f ca="1">IF(ZahlungsZeitplan[[#This Row],['#]]&lt;&gt;"",ZahlungsZeitplan[[#This Row],[GESAMTZAHLUNG]]-ZahlungsZeitplan[[#This Row],[ZINSEN]],"")</f>
        <v/>
      </c>
      <c r="I356" s="21" t="str">
        <f ca="1">IF(ZahlungsZeitplan[[#This Row],['#]]&lt;=($D$17*12),IF(ZahlungsZeitplan[[#This Row],['#]]&lt;&gt;"",ZahlungsZeitplan[[#This Row],[ANFANGSSALDO]]*(ZinsSatz/ZahlungenProJahr),""),IF(ZahlungsZeitplan[[#This Row],['#]]&lt;&gt;"",ZahlungsZeitplan[[#This Row],[ANFANGSSALDO]]*((ZinsSatz+$D$18)/ZahlungenProJahr),""))</f>
        <v/>
      </c>
      <c r="J356" s="21" t="str">
        <f ca="1">IF(ZahlungsZeitplan[[#This Row],['#]]&lt;&gt;"",IF(ZahlungsZeitplan[[#This Row],[Zahlungen (Plan)]]+ZahlungsZeitplan[[#This Row],[SONDERZAHLUNG]]&lt;=ZahlungsZeitplan[[#This Row],[ANFANGSSALDO]],ZahlungsZeitplan[[#This Row],[ANFANGSSALDO]]-ZahlungsZeitplan[[#This Row],[KAPITAL]],0),"")</f>
        <v/>
      </c>
      <c r="K356" s="21" t="str">
        <f ca="1">IF(ZahlungsZeitplan[[#This Row],['#]]&lt;&gt;"",SUM(INDEX(ZahlungsZeitplan[ZINSEN],1,1):ZahlungsZeitplan[[#This Row],[ZINSEN]]),"")</f>
        <v/>
      </c>
    </row>
    <row r="357" spans="2:11" x14ac:dyDescent="0.25">
      <c r="B357" s="19" t="str">
        <f ca="1">IF(DarlehenIstGut,IF(ROW()-ROW(ZahlungsZeitplan[[#Headers],['#]])&gt;PlanmäßigeAnzahlZahlungen,"",ROW()-ROW(ZahlungsZeitplan[[#Headers],['#]])),"")</f>
        <v/>
      </c>
      <c r="C357" s="20" t="str">
        <f ca="1">IF(ZahlungsZeitplan[[#This Row],['#]]&lt;&gt;"",EOMONTH(DarlehensAnfangsDatum,ROW(ZahlungsZeitplan[[#This Row],['#]])-ROW(ZahlungsZeitplan[[#Headers],['#]])-2)+DAY(DarlehensAnfangsDatum),"")</f>
        <v/>
      </c>
      <c r="D357" s="21" t="str">
        <f ca="1">IF(ZahlungsZeitplan[[#This Row],['#]]&lt;&gt;"",IF(ROW()-ROW(ZahlungsZeitplan[[#Headers],[ANFANGSSALDO]])=1,DarlehensBetrag,INDEX(ZahlungsZeitplan[ENDSALDO],ROW()-ROW(ZahlungsZeitplan[[#Headers],[ANFANGSSALDO]])-1)),"")</f>
        <v/>
      </c>
      <c r="E357" s="21" t="str">
        <f ca="1">IF(ZahlungsZeitplan[[#This Row],['#]]&lt;&gt;"",PlanmäßigeZahlung,"")</f>
        <v/>
      </c>
      <c r="F35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7" s="21" t="str">
        <f ca="1">IF(ZahlungsZeitplan[[#This Row],['#]]&lt;&gt;"",ZahlungsZeitplan[[#This Row],[GESAMTZAHLUNG]]-ZahlungsZeitplan[[#This Row],[ZINSEN]],"")</f>
        <v/>
      </c>
      <c r="I357" s="21" t="str">
        <f ca="1">IF(ZahlungsZeitplan[[#This Row],['#]]&lt;=($D$17*12),IF(ZahlungsZeitplan[[#This Row],['#]]&lt;&gt;"",ZahlungsZeitplan[[#This Row],[ANFANGSSALDO]]*(ZinsSatz/ZahlungenProJahr),""),IF(ZahlungsZeitplan[[#This Row],['#]]&lt;&gt;"",ZahlungsZeitplan[[#This Row],[ANFANGSSALDO]]*((ZinsSatz+$D$18)/ZahlungenProJahr),""))</f>
        <v/>
      </c>
      <c r="J357" s="21" t="str">
        <f ca="1">IF(ZahlungsZeitplan[[#This Row],['#]]&lt;&gt;"",IF(ZahlungsZeitplan[[#This Row],[Zahlungen (Plan)]]+ZahlungsZeitplan[[#This Row],[SONDERZAHLUNG]]&lt;=ZahlungsZeitplan[[#This Row],[ANFANGSSALDO]],ZahlungsZeitplan[[#This Row],[ANFANGSSALDO]]-ZahlungsZeitplan[[#This Row],[KAPITAL]],0),"")</f>
        <v/>
      </c>
      <c r="K357" s="21" t="str">
        <f ca="1">IF(ZahlungsZeitplan[[#This Row],['#]]&lt;&gt;"",SUM(INDEX(ZahlungsZeitplan[ZINSEN],1,1):ZahlungsZeitplan[[#This Row],[ZINSEN]]),"")</f>
        <v/>
      </c>
    </row>
    <row r="358" spans="2:11" x14ac:dyDescent="0.25">
      <c r="B358" s="19" t="str">
        <f ca="1">IF(DarlehenIstGut,IF(ROW()-ROW(ZahlungsZeitplan[[#Headers],['#]])&gt;PlanmäßigeAnzahlZahlungen,"",ROW()-ROW(ZahlungsZeitplan[[#Headers],['#]])),"")</f>
        <v/>
      </c>
      <c r="C358" s="20" t="str">
        <f ca="1">IF(ZahlungsZeitplan[[#This Row],['#]]&lt;&gt;"",EOMONTH(DarlehensAnfangsDatum,ROW(ZahlungsZeitplan[[#This Row],['#]])-ROW(ZahlungsZeitplan[[#Headers],['#]])-2)+DAY(DarlehensAnfangsDatum),"")</f>
        <v/>
      </c>
      <c r="D358" s="21" t="str">
        <f ca="1">IF(ZahlungsZeitplan[[#This Row],['#]]&lt;&gt;"",IF(ROW()-ROW(ZahlungsZeitplan[[#Headers],[ANFANGSSALDO]])=1,DarlehensBetrag,INDEX(ZahlungsZeitplan[ENDSALDO],ROW()-ROW(ZahlungsZeitplan[[#Headers],[ANFANGSSALDO]])-1)),"")</f>
        <v/>
      </c>
      <c r="E358" s="21" t="str">
        <f ca="1">IF(ZahlungsZeitplan[[#This Row],['#]]&lt;&gt;"",PlanmäßigeZahlung,"")</f>
        <v/>
      </c>
      <c r="F35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8" s="21" t="str">
        <f ca="1">IF(ZahlungsZeitplan[[#This Row],['#]]&lt;&gt;"",ZahlungsZeitplan[[#This Row],[GESAMTZAHLUNG]]-ZahlungsZeitplan[[#This Row],[ZINSEN]],"")</f>
        <v/>
      </c>
      <c r="I358" s="21" t="str">
        <f ca="1">IF(ZahlungsZeitplan[[#This Row],['#]]&lt;=($D$17*12),IF(ZahlungsZeitplan[[#This Row],['#]]&lt;&gt;"",ZahlungsZeitplan[[#This Row],[ANFANGSSALDO]]*(ZinsSatz/ZahlungenProJahr),""),IF(ZahlungsZeitplan[[#This Row],['#]]&lt;&gt;"",ZahlungsZeitplan[[#This Row],[ANFANGSSALDO]]*((ZinsSatz+$D$18)/ZahlungenProJahr),""))</f>
        <v/>
      </c>
      <c r="J358" s="21" t="str">
        <f ca="1">IF(ZahlungsZeitplan[[#This Row],['#]]&lt;&gt;"",IF(ZahlungsZeitplan[[#This Row],[Zahlungen (Plan)]]+ZahlungsZeitplan[[#This Row],[SONDERZAHLUNG]]&lt;=ZahlungsZeitplan[[#This Row],[ANFANGSSALDO]],ZahlungsZeitplan[[#This Row],[ANFANGSSALDO]]-ZahlungsZeitplan[[#This Row],[KAPITAL]],0),"")</f>
        <v/>
      </c>
      <c r="K358" s="21" t="str">
        <f ca="1">IF(ZahlungsZeitplan[[#This Row],['#]]&lt;&gt;"",SUM(INDEX(ZahlungsZeitplan[ZINSEN],1,1):ZahlungsZeitplan[[#This Row],[ZINSEN]]),"")</f>
        <v/>
      </c>
    </row>
    <row r="359" spans="2:11" x14ac:dyDescent="0.25">
      <c r="B359" s="19" t="str">
        <f ca="1">IF(DarlehenIstGut,IF(ROW()-ROW(ZahlungsZeitplan[[#Headers],['#]])&gt;PlanmäßigeAnzahlZahlungen,"",ROW()-ROW(ZahlungsZeitplan[[#Headers],['#]])),"")</f>
        <v/>
      </c>
      <c r="C359" s="20" t="str">
        <f ca="1">IF(ZahlungsZeitplan[[#This Row],['#]]&lt;&gt;"",EOMONTH(DarlehensAnfangsDatum,ROW(ZahlungsZeitplan[[#This Row],['#]])-ROW(ZahlungsZeitplan[[#Headers],['#]])-2)+DAY(DarlehensAnfangsDatum),"")</f>
        <v/>
      </c>
      <c r="D359" s="21" t="str">
        <f ca="1">IF(ZahlungsZeitplan[[#This Row],['#]]&lt;&gt;"",IF(ROW()-ROW(ZahlungsZeitplan[[#Headers],[ANFANGSSALDO]])=1,DarlehensBetrag,INDEX(ZahlungsZeitplan[ENDSALDO],ROW()-ROW(ZahlungsZeitplan[[#Headers],[ANFANGSSALDO]])-1)),"")</f>
        <v/>
      </c>
      <c r="E359" s="21" t="str">
        <f ca="1">IF(ZahlungsZeitplan[[#This Row],['#]]&lt;&gt;"",PlanmäßigeZahlung,"")</f>
        <v/>
      </c>
      <c r="F35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59" s="21" t="str">
        <f ca="1">IF(ZahlungsZeitplan[[#This Row],['#]]&lt;&gt;"",ZahlungsZeitplan[[#This Row],[GESAMTZAHLUNG]]-ZahlungsZeitplan[[#This Row],[ZINSEN]],"")</f>
        <v/>
      </c>
      <c r="I359" s="21" t="str">
        <f ca="1">IF(ZahlungsZeitplan[[#This Row],['#]]&lt;=($D$17*12),IF(ZahlungsZeitplan[[#This Row],['#]]&lt;&gt;"",ZahlungsZeitplan[[#This Row],[ANFANGSSALDO]]*(ZinsSatz/ZahlungenProJahr),""),IF(ZahlungsZeitplan[[#This Row],['#]]&lt;&gt;"",ZahlungsZeitplan[[#This Row],[ANFANGSSALDO]]*((ZinsSatz+$D$18)/ZahlungenProJahr),""))</f>
        <v/>
      </c>
      <c r="J359" s="21" t="str">
        <f ca="1">IF(ZahlungsZeitplan[[#This Row],['#]]&lt;&gt;"",IF(ZahlungsZeitplan[[#This Row],[Zahlungen (Plan)]]+ZahlungsZeitplan[[#This Row],[SONDERZAHLUNG]]&lt;=ZahlungsZeitplan[[#This Row],[ANFANGSSALDO]],ZahlungsZeitplan[[#This Row],[ANFANGSSALDO]]-ZahlungsZeitplan[[#This Row],[KAPITAL]],0),"")</f>
        <v/>
      </c>
      <c r="K359" s="21" t="str">
        <f ca="1">IF(ZahlungsZeitplan[[#This Row],['#]]&lt;&gt;"",SUM(INDEX(ZahlungsZeitplan[ZINSEN],1,1):ZahlungsZeitplan[[#This Row],[ZINSEN]]),"")</f>
        <v/>
      </c>
    </row>
    <row r="360" spans="2:11" x14ac:dyDescent="0.25">
      <c r="B360" s="19" t="str">
        <f ca="1">IF(DarlehenIstGut,IF(ROW()-ROW(ZahlungsZeitplan[[#Headers],['#]])&gt;PlanmäßigeAnzahlZahlungen,"",ROW()-ROW(ZahlungsZeitplan[[#Headers],['#]])),"")</f>
        <v/>
      </c>
      <c r="C360" s="20" t="str">
        <f ca="1">IF(ZahlungsZeitplan[[#This Row],['#]]&lt;&gt;"",EOMONTH(DarlehensAnfangsDatum,ROW(ZahlungsZeitplan[[#This Row],['#]])-ROW(ZahlungsZeitplan[[#Headers],['#]])-2)+DAY(DarlehensAnfangsDatum),"")</f>
        <v/>
      </c>
      <c r="D360" s="21" t="str">
        <f ca="1">IF(ZahlungsZeitplan[[#This Row],['#]]&lt;&gt;"",IF(ROW()-ROW(ZahlungsZeitplan[[#Headers],[ANFANGSSALDO]])=1,DarlehensBetrag,INDEX(ZahlungsZeitplan[ENDSALDO],ROW()-ROW(ZahlungsZeitplan[[#Headers],[ANFANGSSALDO]])-1)),"")</f>
        <v/>
      </c>
      <c r="E360" s="21" t="str">
        <f ca="1">IF(ZahlungsZeitplan[[#This Row],['#]]&lt;&gt;"",PlanmäßigeZahlung,"")</f>
        <v/>
      </c>
      <c r="F36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0" s="21" t="str">
        <f ca="1">IF(ZahlungsZeitplan[[#This Row],['#]]&lt;&gt;"",ZahlungsZeitplan[[#This Row],[GESAMTZAHLUNG]]-ZahlungsZeitplan[[#This Row],[ZINSEN]],"")</f>
        <v/>
      </c>
      <c r="I360" s="21" t="str">
        <f ca="1">IF(ZahlungsZeitplan[[#This Row],['#]]&lt;=($D$17*12),IF(ZahlungsZeitplan[[#This Row],['#]]&lt;&gt;"",ZahlungsZeitplan[[#This Row],[ANFANGSSALDO]]*(ZinsSatz/ZahlungenProJahr),""),IF(ZahlungsZeitplan[[#This Row],['#]]&lt;&gt;"",ZahlungsZeitplan[[#This Row],[ANFANGSSALDO]]*((ZinsSatz+$D$18)/ZahlungenProJahr),""))</f>
        <v/>
      </c>
      <c r="J360" s="21" t="str">
        <f ca="1">IF(ZahlungsZeitplan[[#This Row],['#]]&lt;&gt;"",IF(ZahlungsZeitplan[[#This Row],[Zahlungen (Plan)]]+ZahlungsZeitplan[[#This Row],[SONDERZAHLUNG]]&lt;=ZahlungsZeitplan[[#This Row],[ANFANGSSALDO]],ZahlungsZeitplan[[#This Row],[ANFANGSSALDO]]-ZahlungsZeitplan[[#This Row],[KAPITAL]],0),"")</f>
        <v/>
      </c>
      <c r="K360" s="21" t="str">
        <f ca="1">IF(ZahlungsZeitplan[[#This Row],['#]]&lt;&gt;"",SUM(INDEX(ZahlungsZeitplan[ZINSEN],1,1):ZahlungsZeitplan[[#This Row],[ZINSEN]]),"")</f>
        <v/>
      </c>
    </row>
    <row r="361" spans="2:11" x14ac:dyDescent="0.25">
      <c r="B361" s="19" t="str">
        <f ca="1">IF(DarlehenIstGut,IF(ROW()-ROW(ZahlungsZeitplan[[#Headers],['#]])&gt;PlanmäßigeAnzahlZahlungen,"",ROW()-ROW(ZahlungsZeitplan[[#Headers],['#]])),"")</f>
        <v/>
      </c>
      <c r="C361" s="20" t="str">
        <f ca="1">IF(ZahlungsZeitplan[[#This Row],['#]]&lt;&gt;"",EOMONTH(DarlehensAnfangsDatum,ROW(ZahlungsZeitplan[[#This Row],['#]])-ROW(ZahlungsZeitplan[[#Headers],['#]])-2)+DAY(DarlehensAnfangsDatum),"")</f>
        <v/>
      </c>
      <c r="D361" s="21" t="str">
        <f ca="1">IF(ZahlungsZeitplan[[#This Row],['#]]&lt;&gt;"",IF(ROW()-ROW(ZahlungsZeitplan[[#Headers],[ANFANGSSALDO]])=1,DarlehensBetrag,INDEX(ZahlungsZeitplan[ENDSALDO],ROW()-ROW(ZahlungsZeitplan[[#Headers],[ANFANGSSALDO]])-1)),"")</f>
        <v/>
      </c>
      <c r="E361" s="21" t="str">
        <f ca="1">IF(ZahlungsZeitplan[[#This Row],['#]]&lt;&gt;"",PlanmäßigeZahlung,"")</f>
        <v/>
      </c>
      <c r="F36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1" s="21" t="str">
        <f ca="1">IF(ZahlungsZeitplan[[#This Row],['#]]&lt;&gt;"",ZahlungsZeitplan[[#This Row],[GESAMTZAHLUNG]]-ZahlungsZeitplan[[#This Row],[ZINSEN]],"")</f>
        <v/>
      </c>
      <c r="I361" s="21" t="str">
        <f ca="1">IF(ZahlungsZeitplan[[#This Row],['#]]&lt;=($D$17*12),IF(ZahlungsZeitplan[[#This Row],['#]]&lt;&gt;"",ZahlungsZeitplan[[#This Row],[ANFANGSSALDO]]*(ZinsSatz/ZahlungenProJahr),""),IF(ZahlungsZeitplan[[#This Row],['#]]&lt;&gt;"",ZahlungsZeitplan[[#This Row],[ANFANGSSALDO]]*((ZinsSatz+$D$18)/ZahlungenProJahr),""))</f>
        <v/>
      </c>
      <c r="J361" s="21" t="str">
        <f ca="1">IF(ZahlungsZeitplan[[#This Row],['#]]&lt;&gt;"",IF(ZahlungsZeitplan[[#This Row],[Zahlungen (Plan)]]+ZahlungsZeitplan[[#This Row],[SONDERZAHLUNG]]&lt;=ZahlungsZeitplan[[#This Row],[ANFANGSSALDO]],ZahlungsZeitplan[[#This Row],[ANFANGSSALDO]]-ZahlungsZeitplan[[#This Row],[KAPITAL]],0),"")</f>
        <v/>
      </c>
      <c r="K361" s="21" t="str">
        <f ca="1">IF(ZahlungsZeitplan[[#This Row],['#]]&lt;&gt;"",SUM(INDEX(ZahlungsZeitplan[ZINSEN],1,1):ZahlungsZeitplan[[#This Row],[ZINSEN]]),"")</f>
        <v/>
      </c>
    </row>
    <row r="362" spans="2:11" x14ac:dyDescent="0.25">
      <c r="B362" s="19" t="str">
        <f ca="1">IF(DarlehenIstGut,IF(ROW()-ROW(ZahlungsZeitplan[[#Headers],['#]])&gt;PlanmäßigeAnzahlZahlungen,"",ROW()-ROW(ZahlungsZeitplan[[#Headers],['#]])),"")</f>
        <v/>
      </c>
      <c r="C362" s="20" t="str">
        <f ca="1">IF(ZahlungsZeitplan[[#This Row],['#]]&lt;&gt;"",EOMONTH(DarlehensAnfangsDatum,ROW(ZahlungsZeitplan[[#This Row],['#]])-ROW(ZahlungsZeitplan[[#Headers],['#]])-2)+DAY(DarlehensAnfangsDatum),"")</f>
        <v/>
      </c>
      <c r="D362" s="21" t="str">
        <f ca="1">IF(ZahlungsZeitplan[[#This Row],['#]]&lt;&gt;"",IF(ROW()-ROW(ZahlungsZeitplan[[#Headers],[ANFANGSSALDO]])=1,DarlehensBetrag,INDEX(ZahlungsZeitplan[ENDSALDO],ROW()-ROW(ZahlungsZeitplan[[#Headers],[ANFANGSSALDO]])-1)),"")</f>
        <v/>
      </c>
      <c r="E362" s="21" t="str">
        <f ca="1">IF(ZahlungsZeitplan[[#This Row],['#]]&lt;&gt;"",PlanmäßigeZahlung,"")</f>
        <v/>
      </c>
      <c r="F36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2" s="21" t="str">
        <f ca="1">IF(ZahlungsZeitplan[[#This Row],['#]]&lt;&gt;"",ZahlungsZeitplan[[#This Row],[GESAMTZAHLUNG]]-ZahlungsZeitplan[[#This Row],[ZINSEN]],"")</f>
        <v/>
      </c>
      <c r="I362" s="21" t="str">
        <f ca="1">IF(ZahlungsZeitplan[[#This Row],['#]]&lt;=($D$17*12),IF(ZahlungsZeitplan[[#This Row],['#]]&lt;&gt;"",ZahlungsZeitplan[[#This Row],[ANFANGSSALDO]]*(ZinsSatz/ZahlungenProJahr),""),IF(ZahlungsZeitplan[[#This Row],['#]]&lt;&gt;"",ZahlungsZeitplan[[#This Row],[ANFANGSSALDO]]*((ZinsSatz+$D$18)/ZahlungenProJahr),""))</f>
        <v/>
      </c>
      <c r="J362" s="21" t="str">
        <f ca="1">IF(ZahlungsZeitplan[[#This Row],['#]]&lt;&gt;"",IF(ZahlungsZeitplan[[#This Row],[Zahlungen (Plan)]]+ZahlungsZeitplan[[#This Row],[SONDERZAHLUNG]]&lt;=ZahlungsZeitplan[[#This Row],[ANFANGSSALDO]],ZahlungsZeitplan[[#This Row],[ANFANGSSALDO]]-ZahlungsZeitplan[[#This Row],[KAPITAL]],0),"")</f>
        <v/>
      </c>
      <c r="K362" s="21" t="str">
        <f ca="1">IF(ZahlungsZeitplan[[#This Row],['#]]&lt;&gt;"",SUM(INDEX(ZahlungsZeitplan[ZINSEN],1,1):ZahlungsZeitplan[[#This Row],[ZINSEN]]),"")</f>
        <v/>
      </c>
    </row>
    <row r="363" spans="2:11" x14ac:dyDescent="0.25">
      <c r="B363" s="19" t="str">
        <f ca="1">IF(DarlehenIstGut,IF(ROW()-ROW(ZahlungsZeitplan[[#Headers],['#]])&gt;PlanmäßigeAnzahlZahlungen,"",ROW()-ROW(ZahlungsZeitplan[[#Headers],['#]])),"")</f>
        <v/>
      </c>
      <c r="C363" s="20" t="str">
        <f ca="1">IF(ZahlungsZeitplan[[#This Row],['#]]&lt;&gt;"",EOMONTH(DarlehensAnfangsDatum,ROW(ZahlungsZeitplan[[#This Row],['#]])-ROW(ZahlungsZeitplan[[#Headers],['#]])-2)+DAY(DarlehensAnfangsDatum),"")</f>
        <v/>
      </c>
      <c r="D363" s="21" t="str">
        <f ca="1">IF(ZahlungsZeitplan[[#This Row],['#]]&lt;&gt;"",IF(ROW()-ROW(ZahlungsZeitplan[[#Headers],[ANFANGSSALDO]])=1,DarlehensBetrag,INDEX(ZahlungsZeitplan[ENDSALDO],ROW()-ROW(ZahlungsZeitplan[[#Headers],[ANFANGSSALDO]])-1)),"")</f>
        <v/>
      </c>
      <c r="E363" s="21" t="str">
        <f ca="1">IF(ZahlungsZeitplan[[#This Row],['#]]&lt;&gt;"",PlanmäßigeZahlung,"")</f>
        <v/>
      </c>
      <c r="F36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3" s="21" t="str">
        <f ca="1">IF(ZahlungsZeitplan[[#This Row],['#]]&lt;&gt;"",ZahlungsZeitplan[[#This Row],[GESAMTZAHLUNG]]-ZahlungsZeitplan[[#This Row],[ZINSEN]],"")</f>
        <v/>
      </c>
      <c r="I363" s="21" t="str">
        <f ca="1">IF(ZahlungsZeitplan[[#This Row],['#]]&lt;=($D$17*12),IF(ZahlungsZeitplan[[#This Row],['#]]&lt;&gt;"",ZahlungsZeitplan[[#This Row],[ANFANGSSALDO]]*(ZinsSatz/ZahlungenProJahr),""),IF(ZahlungsZeitplan[[#This Row],['#]]&lt;&gt;"",ZahlungsZeitplan[[#This Row],[ANFANGSSALDO]]*((ZinsSatz+$D$18)/ZahlungenProJahr),""))</f>
        <v/>
      </c>
      <c r="J363" s="21" t="str">
        <f ca="1">IF(ZahlungsZeitplan[[#This Row],['#]]&lt;&gt;"",IF(ZahlungsZeitplan[[#This Row],[Zahlungen (Plan)]]+ZahlungsZeitplan[[#This Row],[SONDERZAHLUNG]]&lt;=ZahlungsZeitplan[[#This Row],[ANFANGSSALDO]],ZahlungsZeitplan[[#This Row],[ANFANGSSALDO]]-ZahlungsZeitplan[[#This Row],[KAPITAL]],0),"")</f>
        <v/>
      </c>
      <c r="K363" s="21" t="str">
        <f ca="1">IF(ZahlungsZeitplan[[#This Row],['#]]&lt;&gt;"",SUM(INDEX(ZahlungsZeitplan[ZINSEN],1,1):ZahlungsZeitplan[[#This Row],[ZINSEN]]),"")</f>
        <v/>
      </c>
    </row>
    <row r="364" spans="2:11" x14ac:dyDescent="0.25">
      <c r="B364" s="19" t="str">
        <f ca="1">IF(DarlehenIstGut,IF(ROW()-ROW(ZahlungsZeitplan[[#Headers],['#]])&gt;PlanmäßigeAnzahlZahlungen,"",ROW()-ROW(ZahlungsZeitplan[[#Headers],['#]])),"")</f>
        <v/>
      </c>
      <c r="C364" s="20" t="str">
        <f ca="1">IF(ZahlungsZeitplan[[#This Row],['#]]&lt;&gt;"",EOMONTH(DarlehensAnfangsDatum,ROW(ZahlungsZeitplan[[#This Row],['#]])-ROW(ZahlungsZeitplan[[#Headers],['#]])-2)+DAY(DarlehensAnfangsDatum),"")</f>
        <v/>
      </c>
      <c r="D364" s="21" t="str">
        <f ca="1">IF(ZahlungsZeitplan[[#This Row],['#]]&lt;&gt;"",IF(ROW()-ROW(ZahlungsZeitplan[[#Headers],[ANFANGSSALDO]])=1,DarlehensBetrag,INDEX(ZahlungsZeitplan[ENDSALDO],ROW()-ROW(ZahlungsZeitplan[[#Headers],[ANFANGSSALDO]])-1)),"")</f>
        <v/>
      </c>
      <c r="E364" s="21" t="str">
        <f ca="1">IF(ZahlungsZeitplan[[#This Row],['#]]&lt;&gt;"",PlanmäßigeZahlung,"")</f>
        <v/>
      </c>
      <c r="F36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4" s="21" t="str">
        <f ca="1">IF(ZahlungsZeitplan[[#This Row],['#]]&lt;&gt;"",ZahlungsZeitplan[[#This Row],[GESAMTZAHLUNG]]-ZahlungsZeitplan[[#This Row],[ZINSEN]],"")</f>
        <v/>
      </c>
      <c r="I364" s="21" t="str">
        <f ca="1">IF(ZahlungsZeitplan[[#This Row],['#]]&lt;=($D$17*12),IF(ZahlungsZeitplan[[#This Row],['#]]&lt;&gt;"",ZahlungsZeitplan[[#This Row],[ANFANGSSALDO]]*(ZinsSatz/ZahlungenProJahr),""),IF(ZahlungsZeitplan[[#This Row],['#]]&lt;&gt;"",ZahlungsZeitplan[[#This Row],[ANFANGSSALDO]]*((ZinsSatz+$D$18)/ZahlungenProJahr),""))</f>
        <v/>
      </c>
      <c r="J364" s="21" t="str">
        <f ca="1">IF(ZahlungsZeitplan[[#This Row],['#]]&lt;&gt;"",IF(ZahlungsZeitplan[[#This Row],[Zahlungen (Plan)]]+ZahlungsZeitplan[[#This Row],[SONDERZAHLUNG]]&lt;=ZahlungsZeitplan[[#This Row],[ANFANGSSALDO]],ZahlungsZeitplan[[#This Row],[ANFANGSSALDO]]-ZahlungsZeitplan[[#This Row],[KAPITAL]],0),"")</f>
        <v/>
      </c>
      <c r="K364" s="21" t="str">
        <f ca="1">IF(ZahlungsZeitplan[[#This Row],['#]]&lt;&gt;"",SUM(INDEX(ZahlungsZeitplan[ZINSEN],1,1):ZahlungsZeitplan[[#This Row],[ZINSEN]]),"")</f>
        <v/>
      </c>
    </row>
    <row r="365" spans="2:11" x14ac:dyDescent="0.25">
      <c r="B365" s="19" t="str">
        <f ca="1">IF(DarlehenIstGut,IF(ROW()-ROW(ZahlungsZeitplan[[#Headers],['#]])&gt;PlanmäßigeAnzahlZahlungen,"",ROW()-ROW(ZahlungsZeitplan[[#Headers],['#]])),"")</f>
        <v/>
      </c>
      <c r="C365" s="20" t="str">
        <f ca="1">IF(ZahlungsZeitplan[[#This Row],['#]]&lt;&gt;"",EOMONTH(DarlehensAnfangsDatum,ROW(ZahlungsZeitplan[[#This Row],['#]])-ROW(ZahlungsZeitplan[[#Headers],['#]])-2)+DAY(DarlehensAnfangsDatum),"")</f>
        <v/>
      </c>
      <c r="D365" s="21" t="str">
        <f ca="1">IF(ZahlungsZeitplan[[#This Row],['#]]&lt;&gt;"",IF(ROW()-ROW(ZahlungsZeitplan[[#Headers],[ANFANGSSALDO]])=1,DarlehensBetrag,INDEX(ZahlungsZeitplan[ENDSALDO],ROW()-ROW(ZahlungsZeitplan[[#Headers],[ANFANGSSALDO]])-1)),"")</f>
        <v/>
      </c>
      <c r="E365" s="21" t="str">
        <f ca="1">IF(ZahlungsZeitplan[[#This Row],['#]]&lt;&gt;"",PlanmäßigeZahlung,"")</f>
        <v/>
      </c>
      <c r="F36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5" s="21" t="str">
        <f ca="1">IF(ZahlungsZeitplan[[#This Row],['#]]&lt;&gt;"",ZahlungsZeitplan[[#This Row],[GESAMTZAHLUNG]]-ZahlungsZeitplan[[#This Row],[ZINSEN]],"")</f>
        <v/>
      </c>
      <c r="I365" s="21" t="str">
        <f ca="1">IF(ZahlungsZeitplan[[#This Row],['#]]&lt;=($D$17*12),IF(ZahlungsZeitplan[[#This Row],['#]]&lt;&gt;"",ZahlungsZeitplan[[#This Row],[ANFANGSSALDO]]*(ZinsSatz/ZahlungenProJahr),""),IF(ZahlungsZeitplan[[#This Row],['#]]&lt;&gt;"",ZahlungsZeitplan[[#This Row],[ANFANGSSALDO]]*((ZinsSatz+$D$18)/ZahlungenProJahr),""))</f>
        <v/>
      </c>
      <c r="J365" s="21" t="str">
        <f ca="1">IF(ZahlungsZeitplan[[#This Row],['#]]&lt;&gt;"",IF(ZahlungsZeitplan[[#This Row],[Zahlungen (Plan)]]+ZahlungsZeitplan[[#This Row],[SONDERZAHLUNG]]&lt;=ZahlungsZeitplan[[#This Row],[ANFANGSSALDO]],ZahlungsZeitplan[[#This Row],[ANFANGSSALDO]]-ZahlungsZeitplan[[#This Row],[KAPITAL]],0),"")</f>
        <v/>
      </c>
      <c r="K365" s="21" t="str">
        <f ca="1">IF(ZahlungsZeitplan[[#This Row],['#]]&lt;&gt;"",SUM(INDEX(ZahlungsZeitplan[ZINSEN],1,1):ZahlungsZeitplan[[#This Row],[ZINSEN]]),"")</f>
        <v/>
      </c>
    </row>
    <row r="366" spans="2:11" x14ac:dyDescent="0.25">
      <c r="B366" s="19" t="str">
        <f ca="1">IF(DarlehenIstGut,IF(ROW()-ROW(ZahlungsZeitplan[[#Headers],['#]])&gt;PlanmäßigeAnzahlZahlungen,"",ROW()-ROW(ZahlungsZeitplan[[#Headers],['#]])),"")</f>
        <v/>
      </c>
      <c r="C366" s="20" t="str">
        <f ca="1">IF(ZahlungsZeitplan[[#This Row],['#]]&lt;&gt;"",EOMONTH(DarlehensAnfangsDatum,ROW(ZahlungsZeitplan[[#This Row],['#]])-ROW(ZahlungsZeitplan[[#Headers],['#]])-2)+DAY(DarlehensAnfangsDatum),"")</f>
        <v/>
      </c>
      <c r="D366" s="21" t="str">
        <f ca="1">IF(ZahlungsZeitplan[[#This Row],['#]]&lt;&gt;"",IF(ROW()-ROW(ZahlungsZeitplan[[#Headers],[ANFANGSSALDO]])=1,DarlehensBetrag,INDEX(ZahlungsZeitplan[ENDSALDO],ROW()-ROW(ZahlungsZeitplan[[#Headers],[ANFANGSSALDO]])-1)),"")</f>
        <v/>
      </c>
      <c r="E366" s="21" t="str">
        <f ca="1">IF(ZahlungsZeitplan[[#This Row],['#]]&lt;&gt;"",PlanmäßigeZahlung,"")</f>
        <v/>
      </c>
      <c r="F36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6" s="21" t="str">
        <f ca="1">IF(ZahlungsZeitplan[[#This Row],['#]]&lt;&gt;"",ZahlungsZeitplan[[#This Row],[GESAMTZAHLUNG]]-ZahlungsZeitplan[[#This Row],[ZINSEN]],"")</f>
        <v/>
      </c>
      <c r="I366" s="21" t="str">
        <f ca="1">IF(ZahlungsZeitplan[[#This Row],['#]]&lt;=($D$17*12),IF(ZahlungsZeitplan[[#This Row],['#]]&lt;&gt;"",ZahlungsZeitplan[[#This Row],[ANFANGSSALDO]]*(ZinsSatz/ZahlungenProJahr),""),IF(ZahlungsZeitplan[[#This Row],['#]]&lt;&gt;"",ZahlungsZeitplan[[#This Row],[ANFANGSSALDO]]*((ZinsSatz+$D$18)/ZahlungenProJahr),""))</f>
        <v/>
      </c>
      <c r="J366" s="21" t="str">
        <f ca="1">IF(ZahlungsZeitplan[[#This Row],['#]]&lt;&gt;"",IF(ZahlungsZeitplan[[#This Row],[Zahlungen (Plan)]]+ZahlungsZeitplan[[#This Row],[SONDERZAHLUNG]]&lt;=ZahlungsZeitplan[[#This Row],[ANFANGSSALDO]],ZahlungsZeitplan[[#This Row],[ANFANGSSALDO]]-ZahlungsZeitplan[[#This Row],[KAPITAL]],0),"")</f>
        <v/>
      </c>
      <c r="K366" s="21" t="str">
        <f ca="1">IF(ZahlungsZeitplan[[#This Row],['#]]&lt;&gt;"",SUM(INDEX(ZahlungsZeitplan[ZINSEN],1,1):ZahlungsZeitplan[[#This Row],[ZINSEN]]),"")</f>
        <v/>
      </c>
    </row>
    <row r="367" spans="2:11" x14ac:dyDescent="0.25">
      <c r="B367" s="19" t="str">
        <f ca="1">IF(DarlehenIstGut,IF(ROW()-ROW(ZahlungsZeitplan[[#Headers],['#]])&gt;PlanmäßigeAnzahlZahlungen,"",ROW()-ROW(ZahlungsZeitplan[[#Headers],['#]])),"")</f>
        <v/>
      </c>
      <c r="C367" s="20" t="str">
        <f ca="1">IF(ZahlungsZeitplan[[#This Row],['#]]&lt;&gt;"",EOMONTH(DarlehensAnfangsDatum,ROW(ZahlungsZeitplan[[#This Row],['#]])-ROW(ZahlungsZeitplan[[#Headers],['#]])-2)+DAY(DarlehensAnfangsDatum),"")</f>
        <v/>
      </c>
      <c r="D367" s="21" t="str">
        <f ca="1">IF(ZahlungsZeitplan[[#This Row],['#]]&lt;&gt;"",IF(ROW()-ROW(ZahlungsZeitplan[[#Headers],[ANFANGSSALDO]])=1,DarlehensBetrag,INDEX(ZahlungsZeitplan[ENDSALDO],ROW()-ROW(ZahlungsZeitplan[[#Headers],[ANFANGSSALDO]])-1)),"")</f>
        <v/>
      </c>
      <c r="E367" s="21" t="str">
        <f ca="1">IF(ZahlungsZeitplan[[#This Row],['#]]&lt;&gt;"",PlanmäßigeZahlung,"")</f>
        <v/>
      </c>
      <c r="F36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7" s="21" t="str">
        <f ca="1">IF(ZahlungsZeitplan[[#This Row],['#]]&lt;&gt;"",ZahlungsZeitplan[[#This Row],[GESAMTZAHLUNG]]-ZahlungsZeitplan[[#This Row],[ZINSEN]],"")</f>
        <v/>
      </c>
      <c r="I367" s="21" t="str">
        <f ca="1">IF(ZahlungsZeitplan[[#This Row],['#]]&lt;=($D$17*12),IF(ZahlungsZeitplan[[#This Row],['#]]&lt;&gt;"",ZahlungsZeitplan[[#This Row],[ANFANGSSALDO]]*(ZinsSatz/ZahlungenProJahr),""),IF(ZahlungsZeitplan[[#This Row],['#]]&lt;&gt;"",ZahlungsZeitplan[[#This Row],[ANFANGSSALDO]]*((ZinsSatz+$D$18)/ZahlungenProJahr),""))</f>
        <v/>
      </c>
      <c r="J367" s="21" t="str">
        <f ca="1">IF(ZahlungsZeitplan[[#This Row],['#]]&lt;&gt;"",IF(ZahlungsZeitplan[[#This Row],[Zahlungen (Plan)]]+ZahlungsZeitplan[[#This Row],[SONDERZAHLUNG]]&lt;=ZahlungsZeitplan[[#This Row],[ANFANGSSALDO]],ZahlungsZeitplan[[#This Row],[ANFANGSSALDO]]-ZahlungsZeitplan[[#This Row],[KAPITAL]],0),"")</f>
        <v/>
      </c>
      <c r="K367" s="21" t="str">
        <f ca="1">IF(ZahlungsZeitplan[[#This Row],['#]]&lt;&gt;"",SUM(INDEX(ZahlungsZeitplan[ZINSEN],1,1):ZahlungsZeitplan[[#This Row],[ZINSEN]]),"")</f>
        <v/>
      </c>
    </row>
    <row r="368" spans="2:11" x14ac:dyDescent="0.25">
      <c r="B368" s="19" t="str">
        <f ca="1">IF(DarlehenIstGut,IF(ROW()-ROW(ZahlungsZeitplan[[#Headers],['#]])&gt;PlanmäßigeAnzahlZahlungen,"",ROW()-ROW(ZahlungsZeitplan[[#Headers],['#]])),"")</f>
        <v/>
      </c>
      <c r="C368" s="20" t="str">
        <f ca="1">IF(ZahlungsZeitplan[[#This Row],['#]]&lt;&gt;"",EOMONTH(DarlehensAnfangsDatum,ROW(ZahlungsZeitplan[[#This Row],['#]])-ROW(ZahlungsZeitplan[[#Headers],['#]])-2)+DAY(DarlehensAnfangsDatum),"")</f>
        <v/>
      </c>
      <c r="D368" s="21" t="str">
        <f ca="1">IF(ZahlungsZeitplan[[#This Row],['#]]&lt;&gt;"",IF(ROW()-ROW(ZahlungsZeitplan[[#Headers],[ANFANGSSALDO]])=1,DarlehensBetrag,INDEX(ZahlungsZeitplan[ENDSALDO],ROW()-ROW(ZahlungsZeitplan[[#Headers],[ANFANGSSALDO]])-1)),"")</f>
        <v/>
      </c>
      <c r="E368" s="21" t="str">
        <f ca="1">IF(ZahlungsZeitplan[[#This Row],['#]]&lt;&gt;"",PlanmäßigeZahlung,"")</f>
        <v/>
      </c>
      <c r="F36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8" s="21" t="str">
        <f ca="1">IF(ZahlungsZeitplan[[#This Row],['#]]&lt;&gt;"",ZahlungsZeitplan[[#This Row],[GESAMTZAHLUNG]]-ZahlungsZeitplan[[#This Row],[ZINSEN]],"")</f>
        <v/>
      </c>
      <c r="I368" s="21" t="str">
        <f ca="1">IF(ZahlungsZeitplan[[#This Row],['#]]&lt;=($D$17*12),IF(ZahlungsZeitplan[[#This Row],['#]]&lt;&gt;"",ZahlungsZeitplan[[#This Row],[ANFANGSSALDO]]*(ZinsSatz/ZahlungenProJahr),""),IF(ZahlungsZeitplan[[#This Row],['#]]&lt;&gt;"",ZahlungsZeitplan[[#This Row],[ANFANGSSALDO]]*((ZinsSatz+$D$18)/ZahlungenProJahr),""))</f>
        <v/>
      </c>
      <c r="J368" s="21" t="str">
        <f ca="1">IF(ZahlungsZeitplan[[#This Row],['#]]&lt;&gt;"",IF(ZahlungsZeitplan[[#This Row],[Zahlungen (Plan)]]+ZahlungsZeitplan[[#This Row],[SONDERZAHLUNG]]&lt;=ZahlungsZeitplan[[#This Row],[ANFANGSSALDO]],ZahlungsZeitplan[[#This Row],[ANFANGSSALDO]]-ZahlungsZeitplan[[#This Row],[KAPITAL]],0),"")</f>
        <v/>
      </c>
      <c r="K368" s="21" t="str">
        <f ca="1">IF(ZahlungsZeitplan[[#This Row],['#]]&lt;&gt;"",SUM(INDEX(ZahlungsZeitplan[ZINSEN],1,1):ZahlungsZeitplan[[#This Row],[ZINSEN]]),"")</f>
        <v/>
      </c>
    </row>
    <row r="369" spans="2:11" x14ac:dyDescent="0.25">
      <c r="B369" s="19" t="str">
        <f ca="1">IF(DarlehenIstGut,IF(ROW()-ROW(ZahlungsZeitplan[[#Headers],['#]])&gt;PlanmäßigeAnzahlZahlungen,"",ROW()-ROW(ZahlungsZeitplan[[#Headers],['#]])),"")</f>
        <v/>
      </c>
      <c r="C369" s="20" t="str">
        <f ca="1">IF(ZahlungsZeitplan[[#This Row],['#]]&lt;&gt;"",EOMONTH(DarlehensAnfangsDatum,ROW(ZahlungsZeitplan[[#This Row],['#]])-ROW(ZahlungsZeitplan[[#Headers],['#]])-2)+DAY(DarlehensAnfangsDatum),"")</f>
        <v/>
      </c>
      <c r="D369" s="21" t="str">
        <f ca="1">IF(ZahlungsZeitplan[[#This Row],['#]]&lt;&gt;"",IF(ROW()-ROW(ZahlungsZeitplan[[#Headers],[ANFANGSSALDO]])=1,DarlehensBetrag,INDEX(ZahlungsZeitplan[ENDSALDO],ROW()-ROW(ZahlungsZeitplan[[#Headers],[ANFANGSSALDO]])-1)),"")</f>
        <v/>
      </c>
      <c r="E369" s="21" t="str">
        <f ca="1">IF(ZahlungsZeitplan[[#This Row],['#]]&lt;&gt;"",PlanmäßigeZahlung,"")</f>
        <v/>
      </c>
      <c r="F36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69" s="21" t="str">
        <f ca="1">IF(ZahlungsZeitplan[[#This Row],['#]]&lt;&gt;"",ZahlungsZeitplan[[#This Row],[GESAMTZAHLUNG]]-ZahlungsZeitplan[[#This Row],[ZINSEN]],"")</f>
        <v/>
      </c>
      <c r="I369" s="21" t="str">
        <f ca="1">IF(ZahlungsZeitplan[[#This Row],['#]]&lt;=($D$17*12),IF(ZahlungsZeitplan[[#This Row],['#]]&lt;&gt;"",ZahlungsZeitplan[[#This Row],[ANFANGSSALDO]]*(ZinsSatz/ZahlungenProJahr),""),IF(ZahlungsZeitplan[[#This Row],['#]]&lt;&gt;"",ZahlungsZeitplan[[#This Row],[ANFANGSSALDO]]*((ZinsSatz+$D$18)/ZahlungenProJahr),""))</f>
        <v/>
      </c>
      <c r="J369" s="21" t="str">
        <f ca="1">IF(ZahlungsZeitplan[[#This Row],['#]]&lt;&gt;"",IF(ZahlungsZeitplan[[#This Row],[Zahlungen (Plan)]]+ZahlungsZeitplan[[#This Row],[SONDERZAHLUNG]]&lt;=ZahlungsZeitplan[[#This Row],[ANFANGSSALDO]],ZahlungsZeitplan[[#This Row],[ANFANGSSALDO]]-ZahlungsZeitplan[[#This Row],[KAPITAL]],0),"")</f>
        <v/>
      </c>
      <c r="K369" s="21" t="str">
        <f ca="1">IF(ZahlungsZeitplan[[#This Row],['#]]&lt;&gt;"",SUM(INDEX(ZahlungsZeitplan[ZINSEN],1,1):ZahlungsZeitplan[[#This Row],[ZINSEN]]),"")</f>
        <v/>
      </c>
    </row>
    <row r="370" spans="2:11" x14ac:dyDescent="0.25">
      <c r="B370" s="19" t="str">
        <f ca="1">IF(DarlehenIstGut,IF(ROW()-ROW(ZahlungsZeitplan[[#Headers],['#]])&gt;PlanmäßigeAnzahlZahlungen,"",ROW()-ROW(ZahlungsZeitplan[[#Headers],['#]])),"")</f>
        <v/>
      </c>
      <c r="C370" s="20" t="str">
        <f ca="1">IF(ZahlungsZeitplan[[#This Row],['#]]&lt;&gt;"",EOMONTH(DarlehensAnfangsDatum,ROW(ZahlungsZeitplan[[#This Row],['#]])-ROW(ZahlungsZeitplan[[#Headers],['#]])-2)+DAY(DarlehensAnfangsDatum),"")</f>
        <v/>
      </c>
      <c r="D370" s="21" t="str">
        <f ca="1">IF(ZahlungsZeitplan[[#This Row],['#]]&lt;&gt;"",IF(ROW()-ROW(ZahlungsZeitplan[[#Headers],[ANFANGSSALDO]])=1,DarlehensBetrag,INDEX(ZahlungsZeitplan[ENDSALDO],ROW()-ROW(ZahlungsZeitplan[[#Headers],[ANFANGSSALDO]])-1)),"")</f>
        <v/>
      </c>
      <c r="E370" s="21" t="str">
        <f ca="1">IF(ZahlungsZeitplan[[#This Row],['#]]&lt;&gt;"",PlanmäßigeZahlung,"")</f>
        <v/>
      </c>
      <c r="F37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0" s="21" t="str">
        <f ca="1">IF(ZahlungsZeitplan[[#This Row],['#]]&lt;&gt;"",ZahlungsZeitplan[[#This Row],[GESAMTZAHLUNG]]-ZahlungsZeitplan[[#This Row],[ZINSEN]],"")</f>
        <v/>
      </c>
      <c r="I370" s="21" t="str">
        <f ca="1">IF(ZahlungsZeitplan[[#This Row],['#]]&lt;=($D$17*12),IF(ZahlungsZeitplan[[#This Row],['#]]&lt;&gt;"",ZahlungsZeitplan[[#This Row],[ANFANGSSALDO]]*(ZinsSatz/ZahlungenProJahr),""),IF(ZahlungsZeitplan[[#This Row],['#]]&lt;&gt;"",ZahlungsZeitplan[[#This Row],[ANFANGSSALDO]]*((ZinsSatz+$D$18)/ZahlungenProJahr),""))</f>
        <v/>
      </c>
      <c r="J370" s="21" t="str">
        <f ca="1">IF(ZahlungsZeitplan[[#This Row],['#]]&lt;&gt;"",IF(ZahlungsZeitplan[[#This Row],[Zahlungen (Plan)]]+ZahlungsZeitplan[[#This Row],[SONDERZAHLUNG]]&lt;=ZahlungsZeitplan[[#This Row],[ANFANGSSALDO]],ZahlungsZeitplan[[#This Row],[ANFANGSSALDO]]-ZahlungsZeitplan[[#This Row],[KAPITAL]],0),"")</f>
        <v/>
      </c>
      <c r="K370" s="21" t="str">
        <f ca="1">IF(ZahlungsZeitplan[[#This Row],['#]]&lt;&gt;"",SUM(INDEX(ZahlungsZeitplan[ZINSEN],1,1):ZahlungsZeitplan[[#This Row],[ZINSEN]]),"")</f>
        <v/>
      </c>
    </row>
    <row r="371" spans="2:11" x14ac:dyDescent="0.25">
      <c r="B371" s="19" t="str">
        <f ca="1">IF(DarlehenIstGut,IF(ROW()-ROW(ZahlungsZeitplan[[#Headers],['#]])&gt;PlanmäßigeAnzahlZahlungen,"",ROW()-ROW(ZahlungsZeitplan[[#Headers],['#]])),"")</f>
        <v/>
      </c>
      <c r="C371" s="20" t="str">
        <f ca="1">IF(ZahlungsZeitplan[[#This Row],['#]]&lt;&gt;"",EOMONTH(DarlehensAnfangsDatum,ROW(ZahlungsZeitplan[[#This Row],['#]])-ROW(ZahlungsZeitplan[[#Headers],['#]])-2)+DAY(DarlehensAnfangsDatum),"")</f>
        <v/>
      </c>
      <c r="D371" s="21" t="str">
        <f ca="1">IF(ZahlungsZeitplan[[#This Row],['#]]&lt;&gt;"",IF(ROW()-ROW(ZahlungsZeitplan[[#Headers],[ANFANGSSALDO]])=1,DarlehensBetrag,INDEX(ZahlungsZeitplan[ENDSALDO],ROW()-ROW(ZahlungsZeitplan[[#Headers],[ANFANGSSALDO]])-1)),"")</f>
        <v/>
      </c>
      <c r="E371" s="21" t="str">
        <f ca="1">IF(ZahlungsZeitplan[[#This Row],['#]]&lt;&gt;"",PlanmäßigeZahlung,"")</f>
        <v/>
      </c>
      <c r="F37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1" s="21" t="str">
        <f ca="1">IF(ZahlungsZeitplan[[#This Row],['#]]&lt;&gt;"",ZahlungsZeitplan[[#This Row],[GESAMTZAHLUNG]]-ZahlungsZeitplan[[#This Row],[ZINSEN]],"")</f>
        <v/>
      </c>
      <c r="I371" s="21" t="str">
        <f ca="1">IF(ZahlungsZeitplan[[#This Row],['#]]&lt;=($D$17*12),IF(ZahlungsZeitplan[[#This Row],['#]]&lt;&gt;"",ZahlungsZeitplan[[#This Row],[ANFANGSSALDO]]*(ZinsSatz/ZahlungenProJahr),""),IF(ZahlungsZeitplan[[#This Row],['#]]&lt;&gt;"",ZahlungsZeitplan[[#This Row],[ANFANGSSALDO]]*((ZinsSatz+$D$18)/ZahlungenProJahr),""))</f>
        <v/>
      </c>
      <c r="J371" s="21" t="str">
        <f ca="1">IF(ZahlungsZeitplan[[#This Row],['#]]&lt;&gt;"",IF(ZahlungsZeitplan[[#This Row],[Zahlungen (Plan)]]+ZahlungsZeitplan[[#This Row],[SONDERZAHLUNG]]&lt;=ZahlungsZeitplan[[#This Row],[ANFANGSSALDO]],ZahlungsZeitplan[[#This Row],[ANFANGSSALDO]]-ZahlungsZeitplan[[#This Row],[KAPITAL]],0),"")</f>
        <v/>
      </c>
      <c r="K371" s="21" t="str">
        <f ca="1">IF(ZahlungsZeitplan[[#This Row],['#]]&lt;&gt;"",SUM(INDEX(ZahlungsZeitplan[ZINSEN],1,1):ZahlungsZeitplan[[#This Row],[ZINSEN]]),"")</f>
        <v/>
      </c>
    </row>
    <row r="372" spans="2:11" x14ac:dyDescent="0.25">
      <c r="B372" s="19" t="str">
        <f ca="1">IF(DarlehenIstGut,IF(ROW()-ROW(ZahlungsZeitplan[[#Headers],['#]])&gt;PlanmäßigeAnzahlZahlungen,"",ROW()-ROW(ZahlungsZeitplan[[#Headers],['#]])),"")</f>
        <v/>
      </c>
      <c r="C372" s="20" t="str">
        <f ca="1">IF(ZahlungsZeitplan[[#This Row],['#]]&lt;&gt;"",EOMONTH(DarlehensAnfangsDatum,ROW(ZahlungsZeitplan[[#This Row],['#]])-ROW(ZahlungsZeitplan[[#Headers],['#]])-2)+DAY(DarlehensAnfangsDatum),"")</f>
        <v/>
      </c>
      <c r="D372" s="21" t="str">
        <f ca="1">IF(ZahlungsZeitplan[[#This Row],['#]]&lt;&gt;"",IF(ROW()-ROW(ZahlungsZeitplan[[#Headers],[ANFANGSSALDO]])=1,DarlehensBetrag,INDEX(ZahlungsZeitplan[ENDSALDO],ROW()-ROW(ZahlungsZeitplan[[#Headers],[ANFANGSSALDO]])-1)),"")</f>
        <v/>
      </c>
      <c r="E372" s="21" t="str">
        <f ca="1">IF(ZahlungsZeitplan[[#This Row],['#]]&lt;&gt;"",PlanmäßigeZahlung,"")</f>
        <v/>
      </c>
      <c r="F37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2" s="21" t="str">
        <f ca="1">IF(ZahlungsZeitplan[[#This Row],['#]]&lt;&gt;"",ZahlungsZeitplan[[#This Row],[GESAMTZAHLUNG]]-ZahlungsZeitplan[[#This Row],[ZINSEN]],"")</f>
        <v/>
      </c>
      <c r="I372" s="21" t="str">
        <f ca="1">IF(ZahlungsZeitplan[[#This Row],['#]]&lt;=($D$17*12),IF(ZahlungsZeitplan[[#This Row],['#]]&lt;&gt;"",ZahlungsZeitplan[[#This Row],[ANFANGSSALDO]]*(ZinsSatz/ZahlungenProJahr),""),IF(ZahlungsZeitplan[[#This Row],['#]]&lt;&gt;"",ZahlungsZeitplan[[#This Row],[ANFANGSSALDO]]*((ZinsSatz+$D$18)/ZahlungenProJahr),""))</f>
        <v/>
      </c>
      <c r="J372" s="21" t="str">
        <f ca="1">IF(ZahlungsZeitplan[[#This Row],['#]]&lt;&gt;"",IF(ZahlungsZeitplan[[#This Row],[Zahlungen (Plan)]]+ZahlungsZeitplan[[#This Row],[SONDERZAHLUNG]]&lt;=ZahlungsZeitplan[[#This Row],[ANFANGSSALDO]],ZahlungsZeitplan[[#This Row],[ANFANGSSALDO]]-ZahlungsZeitplan[[#This Row],[KAPITAL]],0),"")</f>
        <v/>
      </c>
      <c r="K372" s="21" t="str">
        <f ca="1">IF(ZahlungsZeitplan[[#This Row],['#]]&lt;&gt;"",SUM(INDEX(ZahlungsZeitplan[ZINSEN],1,1):ZahlungsZeitplan[[#This Row],[ZINSEN]]),"")</f>
        <v/>
      </c>
    </row>
    <row r="373" spans="2:11" x14ac:dyDescent="0.25">
      <c r="B373" s="19" t="str">
        <f ca="1">IF(DarlehenIstGut,IF(ROW()-ROW(ZahlungsZeitplan[[#Headers],['#]])&gt;PlanmäßigeAnzahlZahlungen,"",ROW()-ROW(ZahlungsZeitplan[[#Headers],['#]])),"")</f>
        <v/>
      </c>
      <c r="C373" s="20" t="str">
        <f ca="1">IF(ZahlungsZeitplan[[#This Row],['#]]&lt;&gt;"",EOMONTH(DarlehensAnfangsDatum,ROW(ZahlungsZeitplan[[#This Row],['#]])-ROW(ZahlungsZeitplan[[#Headers],['#]])-2)+DAY(DarlehensAnfangsDatum),"")</f>
        <v/>
      </c>
      <c r="D373" s="21" t="str">
        <f ca="1">IF(ZahlungsZeitplan[[#This Row],['#]]&lt;&gt;"",IF(ROW()-ROW(ZahlungsZeitplan[[#Headers],[ANFANGSSALDO]])=1,DarlehensBetrag,INDEX(ZahlungsZeitplan[ENDSALDO],ROW()-ROW(ZahlungsZeitplan[[#Headers],[ANFANGSSALDO]])-1)),"")</f>
        <v/>
      </c>
      <c r="E373" s="21" t="str">
        <f ca="1">IF(ZahlungsZeitplan[[#This Row],['#]]&lt;&gt;"",PlanmäßigeZahlung,"")</f>
        <v/>
      </c>
      <c r="F373"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3"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3" s="21" t="str">
        <f ca="1">IF(ZahlungsZeitplan[[#This Row],['#]]&lt;&gt;"",ZahlungsZeitplan[[#This Row],[GESAMTZAHLUNG]]-ZahlungsZeitplan[[#This Row],[ZINSEN]],"")</f>
        <v/>
      </c>
      <c r="I373" s="21" t="str">
        <f ca="1">IF(ZahlungsZeitplan[[#This Row],['#]]&lt;=($D$17*12),IF(ZahlungsZeitplan[[#This Row],['#]]&lt;&gt;"",ZahlungsZeitplan[[#This Row],[ANFANGSSALDO]]*(ZinsSatz/ZahlungenProJahr),""),IF(ZahlungsZeitplan[[#This Row],['#]]&lt;&gt;"",ZahlungsZeitplan[[#This Row],[ANFANGSSALDO]]*((ZinsSatz+$D$18)/ZahlungenProJahr),""))</f>
        <v/>
      </c>
      <c r="J373" s="21" t="str">
        <f ca="1">IF(ZahlungsZeitplan[[#This Row],['#]]&lt;&gt;"",IF(ZahlungsZeitplan[[#This Row],[Zahlungen (Plan)]]+ZahlungsZeitplan[[#This Row],[SONDERZAHLUNG]]&lt;=ZahlungsZeitplan[[#This Row],[ANFANGSSALDO]],ZahlungsZeitplan[[#This Row],[ANFANGSSALDO]]-ZahlungsZeitplan[[#This Row],[KAPITAL]],0),"")</f>
        <v/>
      </c>
      <c r="K373" s="21" t="str">
        <f ca="1">IF(ZahlungsZeitplan[[#This Row],['#]]&lt;&gt;"",SUM(INDEX(ZahlungsZeitplan[ZINSEN],1,1):ZahlungsZeitplan[[#This Row],[ZINSEN]]),"")</f>
        <v/>
      </c>
    </row>
    <row r="374" spans="2:11" x14ac:dyDescent="0.25">
      <c r="B374" s="19" t="str">
        <f ca="1">IF(DarlehenIstGut,IF(ROW()-ROW(ZahlungsZeitplan[[#Headers],['#]])&gt;PlanmäßigeAnzahlZahlungen,"",ROW()-ROW(ZahlungsZeitplan[[#Headers],['#]])),"")</f>
        <v/>
      </c>
      <c r="C374" s="20" t="str">
        <f ca="1">IF(ZahlungsZeitplan[[#This Row],['#]]&lt;&gt;"",EOMONTH(DarlehensAnfangsDatum,ROW(ZahlungsZeitplan[[#This Row],['#]])-ROW(ZahlungsZeitplan[[#Headers],['#]])-2)+DAY(DarlehensAnfangsDatum),"")</f>
        <v/>
      </c>
      <c r="D374" s="21" t="str">
        <f ca="1">IF(ZahlungsZeitplan[[#This Row],['#]]&lt;&gt;"",IF(ROW()-ROW(ZahlungsZeitplan[[#Headers],[ANFANGSSALDO]])=1,DarlehensBetrag,INDEX(ZahlungsZeitplan[ENDSALDO],ROW()-ROW(ZahlungsZeitplan[[#Headers],[ANFANGSSALDO]])-1)),"")</f>
        <v/>
      </c>
      <c r="E374" s="21" t="str">
        <f ca="1">IF(ZahlungsZeitplan[[#This Row],['#]]&lt;&gt;"",PlanmäßigeZahlung,"")</f>
        <v/>
      </c>
      <c r="F374"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4"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4" s="21" t="str">
        <f ca="1">IF(ZahlungsZeitplan[[#This Row],['#]]&lt;&gt;"",ZahlungsZeitplan[[#This Row],[GESAMTZAHLUNG]]-ZahlungsZeitplan[[#This Row],[ZINSEN]],"")</f>
        <v/>
      </c>
      <c r="I374" s="21" t="str">
        <f ca="1">IF(ZahlungsZeitplan[[#This Row],['#]]&lt;=($D$17*12),IF(ZahlungsZeitplan[[#This Row],['#]]&lt;&gt;"",ZahlungsZeitplan[[#This Row],[ANFANGSSALDO]]*(ZinsSatz/ZahlungenProJahr),""),IF(ZahlungsZeitplan[[#This Row],['#]]&lt;&gt;"",ZahlungsZeitplan[[#This Row],[ANFANGSSALDO]]*((ZinsSatz+$D$18)/ZahlungenProJahr),""))</f>
        <v/>
      </c>
      <c r="J374" s="21" t="str">
        <f ca="1">IF(ZahlungsZeitplan[[#This Row],['#]]&lt;&gt;"",IF(ZahlungsZeitplan[[#This Row],[Zahlungen (Plan)]]+ZahlungsZeitplan[[#This Row],[SONDERZAHLUNG]]&lt;=ZahlungsZeitplan[[#This Row],[ANFANGSSALDO]],ZahlungsZeitplan[[#This Row],[ANFANGSSALDO]]-ZahlungsZeitplan[[#This Row],[KAPITAL]],0),"")</f>
        <v/>
      </c>
      <c r="K374" s="21" t="str">
        <f ca="1">IF(ZahlungsZeitplan[[#This Row],['#]]&lt;&gt;"",SUM(INDEX(ZahlungsZeitplan[ZINSEN],1,1):ZahlungsZeitplan[[#This Row],[ZINSEN]]),"")</f>
        <v/>
      </c>
    </row>
    <row r="375" spans="2:11" x14ac:dyDescent="0.25">
      <c r="B375" s="19" t="str">
        <f ca="1">IF(DarlehenIstGut,IF(ROW()-ROW(ZahlungsZeitplan[[#Headers],['#]])&gt;PlanmäßigeAnzahlZahlungen,"",ROW()-ROW(ZahlungsZeitplan[[#Headers],['#]])),"")</f>
        <v/>
      </c>
      <c r="C375" s="20" t="str">
        <f ca="1">IF(ZahlungsZeitplan[[#This Row],['#]]&lt;&gt;"",EOMONTH(DarlehensAnfangsDatum,ROW(ZahlungsZeitplan[[#This Row],['#]])-ROW(ZahlungsZeitplan[[#Headers],['#]])-2)+DAY(DarlehensAnfangsDatum),"")</f>
        <v/>
      </c>
      <c r="D375" s="21" t="str">
        <f ca="1">IF(ZahlungsZeitplan[[#This Row],['#]]&lt;&gt;"",IF(ROW()-ROW(ZahlungsZeitplan[[#Headers],[ANFANGSSALDO]])=1,DarlehensBetrag,INDEX(ZahlungsZeitplan[ENDSALDO],ROW()-ROW(ZahlungsZeitplan[[#Headers],[ANFANGSSALDO]])-1)),"")</f>
        <v/>
      </c>
      <c r="E375" s="21" t="str">
        <f ca="1">IF(ZahlungsZeitplan[[#This Row],['#]]&lt;&gt;"",PlanmäßigeZahlung,"")</f>
        <v/>
      </c>
      <c r="F375"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5"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5" s="21" t="str">
        <f ca="1">IF(ZahlungsZeitplan[[#This Row],['#]]&lt;&gt;"",ZahlungsZeitplan[[#This Row],[GESAMTZAHLUNG]]-ZahlungsZeitplan[[#This Row],[ZINSEN]],"")</f>
        <v/>
      </c>
      <c r="I375" s="21" t="str">
        <f ca="1">IF(ZahlungsZeitplan[[#This Row],['#]]&lt;=($D$17*12),IF(ZahlungsZeitplan[[#This Row],['#]]&lt;&gt;"",ZahlungsZeitplan[[#This Row],[ANFANGSSALDO]]*(ZinsSatz/ZahlungenProJahr),""),IF(ZahlungsZeitplan[[#This Row],['#]]&lt;&gt;"",ZahlungsZeitplan[[#This Row],[ANFANGSSALDO]]*((ZinsSatz+$D$18)/ZahlungenProJahr),""))</f>
        <v/>
      </c>
      <c r="J375" s="21" t="str">
        <f ca="1">IF(ZahlungsZeitplan[[#This Row],['#]]&lt;&gt;"",IF(ZahlungsZeitplan[[#This Row],[Zahlungen (Plan)]]+ZahlungsZeitplan[[#This Row],[SONDERZAHLUNG]]&lt;=ZahlungsZeitplan[[#This Row],[ANFANGSSALDO]],ZahlungsZeitplan[[#This Row],[ANFANGSSALDO]]-ZahlungsZeitplan[[#This Row],[KAPITAL]],0),"")</f>
        <v/>
      </c>
      <c r="K375" s="21" t="str">
        <f ca="1">IF(ZahlungsZeitplan[[#This Row],['#]]&lt;&gt;"",SUM(INDEX(ZahlungsZeitplan[ZINSEN],1,1):ZahlungsZeitplan[[#This Row],[ZINSEN]]),"")</f>
        <v/>
      </c>
    </row>
    <row r="376" spans="2:11" x14ac:dyDescent="0.25">
      <c r="B376" s="19" t="str">
        <f ca="1">IF(DarlehenIstGut,IF(ROW()-ROW(ZahlungsZeitplan[[#Headers],['#]])&gt;PlanmäßigeAnzahlZahlungen,"",ROW()-ROW(ZahlungsZeitplan[[#Headers],['#]])),"")</f>
        <v/>
      </c>
      <c r="C376" s="20" t="str">
        <f ca="1">IF(ZahlungsZeitplan[[#This Row],['#]]&lt;&gt;"",EOMONTH(DarlehensAnfangsDatum,ROW(ZahlungsZeitplan[[#This Row],['#]])-ROW(ZahlungsZeitplan[[#Headers],['#]])-2)+DAY(DarlehensAnfangsDatum),"")</f>
        <v/>
      </c>
      <c r="D376" s="21" t="str">
        <f ca="1">IF(ZahlungsZeitplan[[#This Row],['#]]&lt;&gt;"",IF(ROW()-ROW(ZahlungsZeitplan[[#Headers],[ANFANGSSALDO]])=1,DarlehensBetrag,INDEX(ZahlungsZeitplan[ENDSALDO],ROW()-ROW(ZahlungsZeitplan[[#Headers],[ANFANGSSALDO]])-1)),"")</f>
        <v/>
      </c>
      <c r="E376" s="21" t="str">
        <f ca="1">IF(ZahlungsZeitplan[[#This Row],['#]]&lt;&gt;"",PlanmäßigeZahlung,"")</f>
        <v/>
      </c>
      <c r="F376"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6"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6" s="21" t="str">
        <f ca="1">IF(ZahlungsZeitplan[[#This Row],['#]]&lt;&gt;"",ZahlungsZeitplan[[#This Row],[GESAMTZAHLUNG]]-ZahlungsZeitplan[[#This Row],[ZINSEN]],"")</f>
        <v/>
      </c>
      <c r="I376" s="21" t="str">
        <f ca="1">IF(ZahlungsZeitplan[[#This Row],['#]]&lt;=($D$17*12),IF(ZahlungsZeitplan[[#This Row],['#]]&lt;&gt;"",ZahlungsZeitplan[[#This Row],[ANFANGSSALDO]]*(ZinsSatz/ZahlungenProJahr),""),IF(ZahlungsZeitplan[[#This Row],['#]]&lt;&gt;"",ZahlungsZeitplan[[#This Row],[ANFANGSSALDO]]*((ZinsSatz+$D$18)/ZahlungenProJahr),""))</f>
        <v/>
      </c>
      <c r="J376" s="21" t="str">
        <f ca="1">IF(ZahlungsZeitplan[[#This Row],['#]]&lt;&gt;"",IF(ZahlungsZeitplan[[#This Row],[Zahlungen (Plan)]]+ZahlungsZeitplan[[#This Row],[SONDERZAHLUNG]]&lt;=ZahlungsZeitplan[[#This Row],[ANFANGSSALDO]],ZahlungsZeitplan[[#This Row],[ANFANGSSALDO]]-ZahlungsZeitplan[[#This Row],[KAPITAL]],0),"")</f>
        <v/>
      </c>
      <c r="K376" s="21" t="str">
        <f ca="1">IF(ZahlungsZeitplan[[#This Row],['#]]&lt;&gt;"",SUM(INDEX(ZahlungsZeitplan[ZINSEN],1,1):ZahlungsZeitplan[[#This Row],[ZINSEN]]),"")</f>
        <v/>
      </c>
    </row>
    <row r="377" spans="2:11" x14ac:dyDescent="0.25">
      <c r="B377" s="19" t="str">
        <f ca="1">IF(DarlehenIstGut,IF(ROW()-ROW(ZahlungsZeitplan[[#Headers],['#]])&gt;PlanmäßigeAnzahlZahlungen,"",ROW()-ROW(ZahlungsZeitplan[[#Headers],['#]])),"")</f>
        <v/>
      </c>
      <c r="C377" s="22" t="str">
        <f ca="1">IF(ZahlungsZeitplan[[#This Row],['#]]&lt;&gt;"",EOMONTH(DarlehensAnfangsDatum,ROW(ZahlungsZeitplan[[#This Row],['#]])-ROW(ZahlungsZeitplan[[#Headers],['#]])-2)+DAY(DarlehensAnfangsDatum),"")</f>
        <v/>
      </c>
      <c r="D377" s="21" t="str">
        <f ca="1">IF(ZahlungsZeitplan[[#This Row],['#]]&lt;&gt;"",IF(ROW()-ROW(ZahlungsZeitplan[[#Headers],[ANFANGSSALDO]])=1,DarlehensBetrag,INDEX(ZahlungsZeitplan[ENDSALDO],ROW()-ROW(ZahlungsZeitplan[[#Headers],[ANFANGSSALDO]])-1)),"")</f>
        <v/>
      </c>
      <c r="E377" s="21" t="str">
        <f ca="1">IF(ZahlungsZeitplan[[#This Row],['#]]&lt;&gt;"",PlanmäßigeZahlung,"")</f>
        <v/>
      </c>
      <c r="F377"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7"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7" s="21" t="str">
        <f ca="1">IF(ZahlungsZeitplan[[#This Row],['#]]&lt;&gt;"",ZahlungsZeitplan[[#This Row],[GESAMTZAHLUNG]]-ZahlungsZeitplan[[#This Row],[ZINSEN]],"")</f>
        <v/>
      </c>
      <c r="I377" s="21" t="str">
        <f ca="1">IF(ZahlungsZeitplan[[#This Row],['#]]&lt;=($D$17*12),IF(ZahlungsZeitplan[[#This Row],['#]]&lt;&gt;"",ZahlungsZeitplan[[#This Row],[ANFANGSSALDO]]*(ZinsSatz/ZahlungenProJahr),""),IF(ZahlungsZeitplan[[#This Row],['#]]&lt;&gt;"",ZahlungsZeitplan[[#This Row],[ANFANGSSALDO]]*((ZinsSatz+$D$18)/ZahlungenProJahr),""))</f>
        <v/>
      </c>
      <c r="J377" s="21" t="str">
        <f ca="1">IF(ZahlungsZeitplan[[#This Row],['#]]&lt;&gt;"",IF(ZahlungsZeitplan[[#This Row],[Zahlungen (Plan)]]+ZahlungsZeitplan[[#This Row],[SONDERZAHLUNG]]&lt;=ZahlungsZeitplan[[#This Row],[ANFANGSSALDO]],ZahlungsZeitplan[[#This Row],[ANFANGSSALDO]]-ZahlungsZeitplan[[#This Row],[KAPITAL]],0),"")</f>
        <v/>
      </c>
      <c r="K377" s="21" t="str">
        <f ca="1">IF(ZahlungsZeitplan[[#This Row],['#]]&lt;&gt;"",SUM(INDEX(ZahlungsZeitplan[ZINSEN],1,1):ZahlungsZeitplan[[#This Row],[ZINSEN]]),"")</f>
        <v/>
      </c>
    </row>
    <row r="378" spans="2:11" x14ac:dyDescent="0.25">
      <c r="B378" s="19" t="str">
        <f ca="1">IF(DarlehenIstGut,IF(ROW()-ROW(ZahlungsZeitplan[[#Headers],['#]])&gt;PlanmäßigeAnzahlZahlungen,"",ROW()-ROW(ZahlungsZeitplan[[#Headers],['#]])),"")</f>
        <v/>
      </c>
      <c r="C378" s="22" t="str">
        <f ca="1">IF(ZahlungsZeitplan[[#This Row],['#]]&lt;&gt;"",EOMONTH(DarlehensAnfangsDatum,ROW(ZahlungsZeitplan[[#This Row],['#]])-ROW(ZahlungsZeitplan[[#Headers],['#]])-2)+DAY(DarlehensAnfangsDatum),"")</f>
        <v/>
      </c>
      <c r="D378" s="21" t="str">
        <f ca="1">IF(ZahlungsZeitplan[[#This Row],['#]]&lt;&gt;"",IF(ROW()-ROW(ZahlungsZeitplan[[#Headers],[ANFANGSSALDO]])=1,DarlehensBetrag,INDEX(ZahlungsZeitplan[ENDSALDO],ROW()-ROW(ZahlungsZeitplan[[#Headers],[ANFANGSSALDO]])-1)),"")</f>
        <v/>
      </c>
      <c r="E378" s="21" t="str">
        <f ca="1">IF(ZahlungsZeitplan[[#This Row],['#]]&lt;&gt;"",PlanmäßigeZahlung,"")</f>
        <v/>
      </c>
      <c r="F378"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8"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8" s="21" t="str">
        <f ca="1">IF(ZahlungsZeitplan[[#This Row],['#]]&lt;&gt;"",ZahlungsZeitplan[[#This Row],[GESAMTZAHLUNG]]-ZahlungsZeitplan[[#This Row],[ZINSEN]],"")</f>
        <v/>
      </c>
      <c r="I378" s="21" t="str">
        <f ca="1">IF(ZahlungsZeitplan[[#This Row],['#]]&lt;=($D$17*12),IF(ZahlungsZeitplan[[#This Row],['#]]&lt;&gt;"",ZahlungsZeitplan[[#This Row],[ANFANGSSALDO]]*(ZinsSatz/ZahlungenProJahr),""),IF(ZahlungsZeitplan[[#This Row],['#]]&lt;&gt;"",ZahlungsZeitplan[[#This Row],[ANFANGSSALDO]]*((ZinsSatz+$D$18)/ZahlungenProJahr),""))</f>
        <v/>
      </c>
      <c r="J378" s="21" t="str">
        <f ca="1">IF(ZahlungsZeitplan[[#This Row],['#]]&lt;&gt;"",IF(ZahlungsZeitplan[[#This Row],[Zahlungen (Plan)]]+ZahlungsZeitplan[[#This Row],[SONDERZAHLUNG]]&lt;=ZahlungsZeitplan[[#This Row],[ANFANGSSALDO]],ZahlungsZeitplan[[#This Row],[ANFANGSSALDO]]-ZahlungsZeitplan[[#This Row],[KAPITAL]],0),"")</f>
        <v/>
      </c>
      <c r="K378" s="21" t="str">
        <f ca="1">IF(ZahlungsZeitplan[[#This Row],['#]]&lt;&gt;"",SUM(INDEX(ZahlungsZeitplan[ZINSEN],1,1):ZahlungsZeitplan[[#This Row],[ZINSEN]]),"")</f>
        <v/>
      </c>
    </row>
    <row r="379" spans="2:11" x14ac:dyDescent="0.25">
      <c r="B379" s="19" t="str">
        <f ca="1">IF(DarlehenIstGut,IF(ROW()-ROW(ZahlungsZeitplan[[#Headers],['#]])&gt;PlanmäßigeAnzahlZahlungen,"",ROW()-ROW(ZahlungsZeitplan[[#Headers],['#]])),"")</f>
        <v/>
      </c>
      <c r="C379" s="22" t="str">
        <f ca="1">IF(ZahlungsZeitplan[[#This Row],['#]]&lt;&gt;"",EOMONTH(DarlehensAnfangsDatum,ROW(ZahlungsZeitplan[[#This Row],['#]])-ROW(ZahlungsZeitplan[[#Headers],['#]])-2)+DAY(DarlehensAnfangsDatum),"")</f>
        <v/>
      </c>
      <c r="D379" s="21" t="str">
        <f ca="1">IF(ZahlungsZeitplan[[#This Row],['#]]&lt;&gt;"",IF(ROW()-ROW(ZahlungsZeitplan[[#Headers],[ANFANGSSALDO]])=1,DarlehensBetrag,INDEX(ZahlungsZeitplan[ENDSALDO],ROW()-ROW(ZahlungsZeitplan[[#Headers],[ANFANGSSALDO]])-1)),"")</f>
        <v/>
      </c>
      <c r="E379" s="21" t="str">
        <f ca="1">IF(ZahlungsZeitplan[[#This Row],['#]]&lt;&gt;"",PlanmäßigeZahlung,"")</f>
        <v/>
      </c>
      <c r="F379"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9"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79" s="21" t="str">
        <f ca="1">IF(ZahlungsZeitplan[[#This Row],['#]]&lt;&gt;"",ZahlungsZeitplan[[#This Row],[GESAMTZAHLUNG]]-ZahlungsZeitplan[[#This Row],[ZINSEN]],"")</f>
        <v/>
      </c>
      <c r="I379" s="21" t="str">
        <f ca="1">IF(ZahlungsZeitplan[[#This Row],['#]]&lt;=($D$17*12),IF(ZahlungsZeitplan[[#This Row],['#]]&lt;&gt;"",ZahlungsZeitplan[[#This Row],[ANFANGSSALDO]]*(ZinsSatz/ZahlungenProJahr),""),IF(ZahlungsZeitplan[[#This Row],['#]]&lt;&gt;"",ZahlungsZeitplan[[#This Row],[ANFANGSSALDO]]*((ZinsSatz+$D$18)/ZahlungenProJahr),""))</f>
        <v/>
      </c>
      <c r="J379" s="21" t="str">
        <f ca="1">IF(ZahlungsZeitplan[[#This Row],['#]]&lt;&gt;"",IF(ZahlungsZeitplan[[#This Row],[Zahlungen (Plan)]]+ZahlungsZeitplan[[#This Row],[SONDERZAHLUNG]]&lt;=ZahlungsZeitplan[[#This Row],[ANFANGSSALDO]],ZahlungsZeitplan[[#This Row],[ANFANGSSALDO]]-ZahlungsZeitplan[[#This Row],[KAPITAL]],0),"")</f>
        <v/>
      </c>
      <c r="K379" s="21" t="str">
        <f ca="1">IF(ZahlungsZeitplan[[#This Row],['#]]&lt;&gt;"",SUM(INDEX(ZahlungsZeitplan[ZINSEN],1,1):ZahlungsZeitplan[[#This Row],[ZINSEN]]),"")</f>
        <v/>
      </c>
    </row>
    <row r="380" spans="2:11" x14ac:dyDescent="0.25">
      <c r="B380" s="19" t="str">
        <f ca="1">IF(DarlehenIstGut,IF(ROW()-ROW(ZahlungsZeitplan[[#Headers],['#]])&gt;PlanmäßigeAnzahlZahlungen,"",ROW()-ROW(ZahlungsZeitplan[[#Headers],['#]])),"")</f>
        <v/>
      </c>
      <c r="C380" s="22" t="str">
        <f ca="1">IF(ZahlungsZeitplan[[#This Row],['#]]&lt;&gt;"",EOMONTH(DarlehensAnfangsDatum,ROW(ZahlungsZeitplan[[#This Row],['#]])-ROW(ZahlungsZeitplan[[#Headers],['#]])-2)+DAY(DarlehensAnfangsDatum),"")</f>
        <v/>
      </c>
      <c r="D380" s="21" t="str">
        <f ca="1">IF(ZahlungsZeitplan[[#This Row],['#]]&lt;&gt;"",IF(ROW()-ROW(ZahlungsZeitplan[[#Headers],[ANFANGSSALDO]])=1,DarlehensBetrag,INDEX(ZahlungsZeitplan[ENDSALDO],ROW()-ROW(ZahlungsZeitplan[[#Headers],[ANFANGSSALDO]])-1)),"")</f>
        <v/>
      </c>
      <c r="E380" s="21" t="str">
        <f ca="1">IF(ZahlungsZeitplan[[#This Row],['#]]&lt;&gt;"",PlanmäßigeZahlung,"")</f>
        <v/>
      </c>
      <c r="F380"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80"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80" s="21" t="str">
        <f ca="1">IF(ZahlungsZeitplan[[#This Row],['#]]&lt;&gt;"",ZahlungsZeitplan[[#This Row],[GESAMTZAHLUNG]]-ZahlungsZeitplan[[#This Row],[ZINSEN]],"")</f>
        <v/>
      </c>
      <c r="I380" s="21" t="str">
        <f ca="1">IF(ZahlungsZeitplan[[#This Row],['#]]&lt;=($D$17*12),IF(ZahlungsZeitplan[[#This Row],['#]]&lt;&gt;"",ZahlungsZeitplan[[#This Row],[ANFANGSSALDO]]*(ZinsSatz/ZahlungenProJahr),""),IF(ZahlungsZeitplan[[#This Row],['#]]&lt;&gt;"",ZahlungsZeitplan[[#This Row],[ANFANGSSALDO]]*((ZinsSatz+$D$18)/ZahlungenProJahr),""))</f>
        <v/>
      </c>
      <c r="J380" s="21" t="str">
        <f ca="1">IF(ZahlungsZeitplan[[#This Row],['#]]&lt;&gt;"",IF(ZahlungsZeitplan[[#This Row],[Zahlungen (Plan)]]+ZahlungsZeitplan[[#This Row],[SONDERZAHLUNG]]&lt;=ZahlungsZeitplan[[#This Row],[ANFANGSSALDO]],ZahlungsZeitplan[[#This Row],[ANFANGSSALDO]]-ZahlungsZeitplan[[#This Row],[KAPITAL]],0),"")</f>
        <v/>
      </c>
      <c r="K380" s="21" t="str">
        <f ca="1">IF(ZahlungsZeitplan[[#This Row],['#]]&lt;&gt;"",SUM(INDEX(ZahlungsZeitplan[ZINSEN],1,1):ZahlungsZeitplan[[#This Row],[ZINSEN]]),"")</f>
        <v/>
      </c>
    </row>
    <row r="381" spans="2:11" x14ac:dyDescent="0.25">
      <c r="B381" s="19" t="str">
        <f ca="1">IF(DarlehenIstGut,IF(ROW()-ROW(ZahlungsZeitplan[[#Headers],['#]])&gt;PlanmäßigeAnzahlZahlungen,"",ROW()-ROW(ZahlungsZeitplan[[#Headers],['#]])),"")</f>
        <v/>
      </c>
      <c r="C381" s="22" t="str">
        <f ca="1">IF(ZahlungsZeitplan[[#This Row],['#]]&lt;&gt;"",EOMONTH(DarlehensAnfangsDatum,ROW(ZahlungsZeitplan[[#This Row],['#]])-ROW(ZahlungsZeitplan[[#Headers],['#]])-2)+DAY(DarlehensAnfangsDatum),"")</f>
        <v/>
      </c>
      <c r="D381" s="21" t="str">
        <f ca="1">IF(ZahlungsZeitplan[[#This Row],['#]]&lt;&gt;"",IF(ROW()-ROW(ZahlungsZeitplan[[#Headers],[ANFANGSSALDO]])=1,DarlehensBetrag,INDEX(ZahlungsZeitplan[ENDSALDO],ROW()-ROW(ZahlungsZeitplan[[#Headers],[ANFANGSSALDO]])-1)),"")</f>
        <v/>
      </c>
      <c r="E381" s="21" t="str">
        <f ca="1">IF(ZahlungsZeitplan[[#This Row],['#]]&lt;&gt;"",PlanmäßigeZahlung,"")</f>
        <v/>
      </c>
      <c r="F381"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81"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81" s="21" t="str">
        <f ca="1">IF(ZahlungsZeitplan[[#This Row],['#]]&lt;&gt;"",ZahlungsZeitplan[[#This Row],[GESAMTZAHLUNG]]-ZahlungsZeitplan[[#This Row],[ZINSEN]],"")</f>
        <v/>
      </c>
      <c r="I381" s="21" t="str">
        <f ca="1">IF(ZahlungsZeitplan[[#This Row],['#]]&lt;=($D$17*12),IF(ZahlungsZeitplan[[#This Row],['#]]&lt;&gt;"",ZahlungsZeitplan[[#This Row],[ANFANGSSALDO]]*(ZinsSatz/ZahlungenProJahr),""),IF(ZahlungsZeitplan[[#This Row],['#]]&lt;&gt;"",ZahlungsZeitplan[[#This Row],[ANFANGSSALDO]]*((ZinsSatz+$D$18)/ZahlungenProJahr),""))</f>
        <v/>
      </c>
      <c r="J381" s="21" t="str">
        <f ca="1">IF(ZahlungsZeitplan[[#This Row],['#]]&lt;&gt;"",IF(ZahlungsZeitplan[[#This Row],[Zahlungen (Plan)]]+ZahlungsZeitplan[[#This Row],[SONDERZAHLUNG]]&lt;=ZahlungsZeitplan[[#This Row],[ANFANGSSALDO]],ZahlungsZeitplan[[#This Row],[ANFANGSSALDO]]-ZahlungsZeitplan[[#This Row],[KAPITAL]],0),"")</f>
        <v/>
      </c>
      <c r="K381" s="21" t="str">
        <f ca="1">IF(ZahlungsZeitplan[[#This Row],['#]]&lt;&gt;"",SUM(INDEX(ZahlungsZeitplan[ZINSEN],1,1):ZahlungsZeitplan[[#This Row],[ZINSEN]]),"")</f>
        <v/>
      </c>
    </row>
    <row r="382" spans="2:11" x14ac:dyDescent="0.25">
      <c r="B382" s="19" t="str">
        <f ca="1">IF(DarlehenIstGut,IF(ROW()-ROW(ZahlungsZeitplan[[#Headers],['#]])&gt;PlanmäßigeAnzahlZahlungen,"",ROW()-ROW(ZahlungsZeitplan[[#Headers],['#]])),"")</f>
        <v/>
      </c>
      <c r="C382" s="22" t="str">
        <f ca="1">IF(ZahlungsZeitplan[[#This Row],['#]]&lt;&gt;"",EOMONTH(DarlehensAnfangsDatum,ROW(ZahlungsZeitplan[[#This Row],['#]])-ROW(ZahlungsZeitplan[[#Headers],['#]])-2)+DAY(DarlehensAnfangsDatum),"")</f>
        <v/>
      </c>
      <c r="D382" s="21" t="str">
        <f ca="1">IF(ZahlungsZeitplan[[#This Row],['#]]&lt;&gt;"",IF(ROW()-ROW(ZahlungsZeitplan[[#Headers],[ANFANGSSALDO]])=1,DarlehensBetrag,INDEX(ZahlungsZeitplan[ENDSALDO],ROW()-ROW(ZahlungsZeitplan[[#Headers],[ANFANGSSALDO]])-1)),"")</f>
        <v/>
      </c>
      <c r="E382" s="21" t="str">
        <f ca="1">IF(ZahlungsZeitplan[[#This Row],['#]]&lt;&gt;"",PlanmäßigeZahlung,"")</f>
        <v/>
      </c>
      <c r="F382" s="21"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82" s="21" t="str">
        <f ca="1">IF(ZahlungsZeitplan[[#This Row],['#]]&lt;&gt;"",IF(ZahlungsZeitplan[[#This Row],[Zahlungen (Plan)]]+ZahlungsZeitplan[[#This Row],[SONDERZAHLUNG]]&lt;=ZahlungsZeitplan[[#This Row],[ANFANGSSALDO]],ZahlungsZeitplan[[#This Row],[Zahlungen (Plan)]]+ZahlungsZeitplan[[#This Row],[SONDERZAHLUNG]],ZahlungsZeitplan[[#This Row],[ANFANGSSALDO]]),"")</f>
        <v/>
      </c>
      <c r="H382" s="21" t="str">
        <f ca="1">IF(ZahlungsZeitplan[[#This Row],['#]]&lt;&gt;"",ZahlungsZeitplan[[#This Row],[GESAMTZAHLUNG]]-ZahlungsZeitplan[[#This Row],[ZINSEN]],"")</f>
        <v/>
      </c>
      <c r="I382" s="21" t="str">
        <f ca="1">IF(ZahlungsZeitplan[[#This Row],['#]]&lt;=($D$17*12),IF(ZahlungsZeitplan[[#This Row],['#]]&lt;&gt;"",ZahlungsZeitplan[[#This Row],[ANFANGSSALDO]]*(ZinsSatz/ZahlungenProJahr),""),IF(ZahlungsZeitplan[[#This Row],['#]]&lt;&gt;"",ZahlungsZeitplan[[#This Row],[ANFANGSSALDO]]*((ZinsSatz+$D$18)/ZahlungenProJahr),""))</f>
        <v/>
      </c>
      <c r="J382" s="21" t="str">
        <f ca="1">IF(ZahlungsZeitplan[[#This Row],['#]]&lt;&gt;"",IF(ZahlungsZeitplan[[#This Row],[Zahlungen (Plan)]]+ZahlungsZeitplan[[#This Row],[SONDERZAHLUNG]]&lt;=ZahlungsZeitplan[[#This Row],[ANFANGSSALDO]],ZahlungsZeitplan[[#This Row],[ANFANGSSALDO]]-ZahlungsZeitplan[[#This Row],[KAPITAL]],0),"")</f>
        <v/>
      </c>
      <c r="K382" s="21" t="str">
        <f ca="1">IF(ZahlungsZeitplan[[#This Row],['#]]&lt;&gt;"",SUM(INDEX(ZahlungsZeitplan[ZINSEN],1,1):ZahlungsZeitplan[[#This Row],[ZINSEN]]),"")</f>
        <v/>
      </c>
    </row>
  </sheetData>
  <mergeCells count="7">
    <mergeCell ref="I14:J14"/>
    <mergeCell ref="G11:K11"/>
    <mergeCell ref="I2:K2"/>
    <mergeCell ref="B3:I3"/>
    <mergeCell ref="D6:K8"/>
    <mergeCell ref="B6:C9"/>
    <mergeCell ref="B11:D11"/>
  </mergeCells>
  <conditionalFormatting sqref="B23:K382">
    <cfRule type="expression" dxfId="12" priority="1">
      <formula>($B23="")+(($D23=0)*($F23=0))</formula>
    </cfRule>
  </conditionalFormatting>
  <dataValidations count="25">
    <dataValidation allowBlank="1" showInputMessage="1" showErrorMessage="1" prompt="Geben Sie den Darlehensbetrag in dieser Zelle ein" sqref="D14"/>
    <dataValidation allowBlank="1" showInputMessage="1" showErrorMessage="1" prompt="Geben Sie in dieser Zelle den jährlich zu zahlenden Zinssatz ein" sqref="D15 D18"/>
    <dataValidation allowBlank="1" showInputMessage="1" showErrorMessage="1" prompt="Geben Sie die Darlehenslaufzeit in Jahren in dieser Zelle ein" sqref="D16:D17"/>
    <dataValidation allowBlank="1" showInputMessage="1" showErrorMessage="1" prompt="Geben Sie die Anzahl der pro Jahr zu leistenden Zahlungen in dieser Zelle ein" sqref="D19"/>
    <dataValidation allowBlank="1" showInputMessage="1" showErrorMessage="1" prompt="Geben Sie das Anfangsdatum des Darlehens in dieser Zelle ein." sqref="G20"/>
    <dataValidation allowBlank="1" showInputMessage="1" showErrorMessage="1" prompt="Geben Sie den Betrag der Sonderzahlung in dieser Zelle ein" sqref="D20"/>
    <dataValidation allowBlank="1" showInputMessage="1" showErrorMessage="1" prompt="Automatisch berechneter Gesamtzins" sqref="G19"/>
    <dataValidation allowBlank="1" showInputMessage="1" showErrorMessage="1" prompt="Automatisch aktualisierter planmäßiger Zahlungsbetrag" sqref="G14"/>
    <dataValidation allowBlank="1" showInputMessage="1" showErrorMessage="1" prompt="Automatisch aktualisierte Anzahl der planmäßigen Zahlungen" sqref="G15:G16"/>
    <dataValidation allowBlank="1" showInputMessage="1" showErrorMessage="1" prompt="Automatisch aktualisierte Anzahl der tatsächlichen Zahlungen" sqref="G17"/>
    <dataValidation allowBlank="1" showInputMessage="1" showErrorMessage="1" prompt="Diese Arbeitsmappe erstellt einen Zeitplan für die Darlehenstilgung, der die Gesamtzinsen und Gesamtzahlungen berechnet und eine Option für Sonderzahlungen umfasst" sqref="A11:A12"/>
    <dataValidation allowBlank="1" showInputMessage="1" showErrorMessage="1" prompt="Geben Sie die Darlehenswerte in die Zellen E3 bis E7 und E9 ein. Die Beschreibung der einzelnen Darlehenswerte befindet sich in Spalte C. Die Zahlungszeitplantabelle, die in Zelle B11 beginnt, wird automatisch aktualisiert" sqref="C13"/>
    <dataValidation allowBlank="1" showInputMessage="1" showErrorMessage="1" prompt="Die Darlehensübersichtsfelder von I3 bis I7 werden auf der Grundlage der eingegebenen Werte automatisch angepasst. Geben Sie den Namen des Darlehensgebers in I9 ein" sqref="F13 I13"/>
    <dataValidation allowBlank="1" showInputMessage="1" showErrorMessage="1" prompt="Titel des Arbeitsblatts befindet sich in dieser Zelle. Geben Sie die Darlehenswerte in den Zellen E3 bis E7 und Sonderzahlungen in Zelle E9 ein, die Darlehensübersicht in Spalte I und die Tabelle mit dem Zahlungszeitplan werden automatisch aktualisiert" sqref="B11:B12"/>
    <dataValidation allowBlank="1" showInputMessage="1" showErrorMessage="1" prompt="Automatisch aktualisierte Summe der vorzeitigen Zahlungen" sqref="G18"/>
    <dataValidation allowBlank="1" showInputMessage="1" showErrorMessage="1" prompt="Die Zahlungsnummer in dieser Spalte wird automatisch aktualisiert" sqref="B22"/>
    <dataValidation allowBlank="1" showInputMessage="1" showErrorMessage="1" prompt="Das Zahlungsdatum in dieser Spalte wird automatisch aktualisiert" sqref="C22"/>
    <dataValidation allowBlank="1" showInputMessage="1" showErrorMessage="1" prompt="Der Anfangssaldo in dieser Spalte wird automatisch aktualisiert" sqref="D22"/>
    <dataValidation allowBlank="1" showInputMessage="1" showErrorMessage="1" prompt="Die planmäßige Zahlung in dieser Spalte wird automatisch aktualisiert" sqref="E22"/>
    <dataValidation allowBlank="1" showInputMessage="1" showErrorMessage="1" prompt="Die Sonderzahlung in dieser Spalte wird automatisch aktualisiert" sqref="F22"/>
    <dataValidation allowBlank="1" showInputMessage="1" showErrorMessage="1" prompt="Sie Summe der Zahlungen in dieser Spalte wird automatisch aktualisiert" sqref="G22"/>
    <dataValidation allowBlank="1" showInputMessage="1" showErrorMessage="1" prompt="Das Kapital in dieser Spalte wird automatisch aktualisiert" sqref="H22"/>
    <dataValidation allowBlank="1" showInputMessage="1" showErrorMessage="1" prompt="Der Zins in dieser Spalte wird automatisch aktualisiert" sqref="I22"/>
    <dataValidation allowBlank="1" showInputMessage="1" showErrorMessage="1" prompt="Der Endsaldo in dieser Spalte wird automatisch aktualisiert" sqref="J22"/>
    <dataValidation allowBlank="1" showInputMessage="1" showErrorMessage="1" prompt="Die kumulierten Zinsen in dieser Spalte werden automatisch aktualisiert" sqref="K22"/>
  </dataValidations>
  <hyperlinks>
    <hyperlink ref="B3:I3" r:id="rId1" display="https://www.arucasa.de/de/Darlehensrechner"/>
  </hyperlinks>
  <printOptions horizontalCentered="1"/>
  <pageMargins left="0.4" right="0.4" top="0.4" bottom="0.5" header="0.3" footer="0.3"/>
  <pageSetup paperSize="9" fitToHeight="0" orientation="landscape"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15</vt:i4>
      </vt:variant>
    </vt:vector>
  </HeadingPairs>
  <TitlesOfParts>
    <vt:vector size="16" baseType="lpstr">
      <vt:lpstr>Darlehen</vt:lpstr>
      <vt:lpstr>DarlehensAnfangsDatum</vt:lpstr>
      <vt:lpstr>DarlehensBetrag</vt:lpstr>
      <vt:lpstr>DarlehensZeitraum</vt:lpstr>
      <vt:lpstr>Darlehen!Drucktitel</vt:lpstr>
      <vt:lpstr>End_Saldo</vt:lpstr>
      <vt:lpstr>PlanmäßigeAnzahlZahlungen</vt:lpstr>
      <vt:lpstr>PlanmäßigeZahlung</vt:lpstr>
      <vt:lpstr>SonderZahlungen</vt:lpstr>
      <vt:lpstr>Spaltentitel1</vt:lpstr>
      <vt:lpstr>ZahlungenProJahr</vt:lpstr>
      <vt:lpstr>ZeilenTitelBereich1...E9</vt:lpstr>
      <vt:lpstr>ZeilenTitelBereich2...I7</vt:lpstr>
      <vt:lpstr>ZeilenTitelBereich3...E9</vt:lpstr>
      <vt:lpstr>ZeilenTitelBereich4...H9</vt:lpstr>
      <vt:lpstr>ZinsSatz</vt:lpstr>
    </vt:vector>
  </TitlesOfParts>
  <Company>Arucasa.de</Company>
  <LinksUpToDate>false</LinksUpToDate>
  <SharedDoc>false</SharedDoc>
  <HyperlinkBase>https://www.arucasa.de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DarlehensRechner</dc:title>
  <dc:creator>Dennis Horn | Arucasa.de</dc:creator>
  <cp:lastModifiedBy>Dennis Horn</cp:lastModifiedBy>
  <dcterms:created xsi:type="dcterms:W3CDTF">2023-12-25T10:47:52Z</dcterms:created>
  <dcterms:modified xsi:type="dcterms:W3CDTF">2024-01-06T23:57:03Z</dcterms:modified>
</cp:coreProperties>
</file>